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Таблица" sheetId="1" r:id="rId1"/>
    <sheet name="1 тур-1" sheetId="2" r:id="rId2"/>
    <sheet name="1 тур-2" sheetId="3" r:id="rId3"/>
    <sheet name="2 тур-1" sheetId="4" r:id="rId4"/>
    <sheet name="2 тур-2" sheetId="5" r:id="rId5"/>
    <sheet name="3 тур-1" sheetId="6" r:id="rId6"/>
    <sheet name="3 тур-2" sheetId="7" r:id="rId7"/>
    <sheet name="Заявки" sheetId="8" r:id="rId8"/>
  </sheets>
  <definedNames/>
  <calcPr fullCalcOnLoad="1"/>
</workbook>
</file>

<file path=xl/sharedStrings.xml><?xml version="1.0" encoding="utf-8"?>
<sst xmlns="http://schemas.openxmlformats.org/spreadsheetml/2006/main" count="189" uniqueCount="76">
  <si>
    <t>ПРОТОКОЛ</t>
  </si>
  <si>
    <t>встречи команд в</t>
  </si>
  <si>
    <t xml:space="preserve">новогоднем шахматном турнире </t>
  </si>
  <si>
    <t>«Короли и Королевы 2007»</t>
  </si>
  <si>
    <t>г. Омск</t>
  </si>
  <si>
    <t>20 января 2007 г.</t>
  </si>
  <si>
    <t>I тур</t>
  </si>
  <si>
    <t>Фамилия</t>
  </si>
  <si>
    <t>Результат</t>
  </si>
  <si>
    <t>№</t>
  </si>
  <si>
    <t>партии</t>
  </si>
  <si>
    <t>КОМАНДА</t>
  </si>
  <si>
    <t>Судья _____________________________</t>
  </si>
  <si>
    <t xml:space="preserve">Капитан _______________________          </t>
  </si>
  <si>
    <t xml:space="preserve">Капитан _______________________ </t>
  </si>
  <si>
    <t>ТУРНИРНАЯ ТАБЛИЦА</t>
  </si>
  <si>
    <t>ЗАЯВКИ В ПОРЯДКЕ ЖЕРЕБЬЕВКИ</t>
  </si>
  <si>
    <t>КАПИТАН</t>
  </si>
  <si>
    <t>УЧАСТНИКИ</t>
  </si>
  <si>
    <t>ОЧКИ</t>
  </si>
  <si>
    <t>МЕСТО</t>
  </si>
  <si>
    <t>ОБЩИЕ</t>
  </si>
  <si>
    <t>КОМАНД.</t>
  </si>
  <si>
    <t>СУДЕЙСКАЯ КОЛЛЕГИЯ : Подкожурников А. С., Лубашов А. В., Индриков В. А., Кабаненко Е. В</t>
  </si>
  <si>
    <t>ГЛАВНЫЙ СУДЬЯ СОРЕВНОВАНИЙ - Судья республиканской категории Подкожурников А.С.</t>
  </si>
  <si>
    <t>II тур</t>
  </si>
  <si>
    <t>III тур</t>
  </si>
  <si>
    <t>Слижевский А. К.</t>
  </si>
  <si>
    <t>Богачков И. В.</t>
  </si>
  <si>
    <t>Смирнов Ю. Н.</t>
  </si>
  <si>
    <t>Неворотов Б. К.</t>
  </si>
  <si>
    <t>Морарь П. В.</t>
  </si>
  <si>
    <t>Шульга Р. Б.</t>
  </si>
  <si>
    <t>Грюнер Д. А.</t>
  </si>
  <si>
    <t>Тодер Д. Г.</t>
  </si>
  <si>
    <t>Тодер А. Г.</t>
  </si>
  <si>
    <t>Богачкова А. И.</t>
  </si>
  <si>
    <t>Ученая голова</t>
  </si>
  <si>
    <t>Предприниматели</t>
  </si>
  <si>
    <t>Цыганов М. В.</t>
  </si>
  <si>
    <t>Сандер О. А.</t>
  </si>
  <si>
    <t>Новиков В. П.</t>
  </si>
  <si>
    <t>Гальт В. А.</t>
  </si>
  <si>
    <t>Шаров Ф. А.</t>
  </si>
  <si>
    <t>Добронравова И. Ф.</t>
  </si>
  <si>
    <t>Тарасов А.</t>
  </si>
  <si>
    <t>Эприков И.</t>
  </si>
  <si>
    <t>Добронравов Б.</t>
  </si>
  <si>
    <t>Журналисты</t>
  </si>
  <si>
    <t>Громов О. Н.</t>
  </si>
  <si>
    <t>Селин В. В.</t>
  </si>
  <si>
    <t>Колесников А. Ф.</t>
  </si>
  <si>
    <t>Яицкий В. А.</t>
  </si>
  <si>
    <t>Шабанов Е. А.</t>
  </si>
  <si>
    <t>Суриков В. В.</t>
  </si>
  <si>
    <t>Санников И. Н.</t>
  </si>
  <si>
    <t>Ефименко С. Е.</t>
  </si>
  <si>
    <t>Чиновники</t>
  </si>
  <si>
    <t>Михеев Ю. И.</t>
  </si>
  <si>
    <t>Володев А. А.</t>
  </si>
  <si>
    <t>Чуль В. Е.</t>
  </si>
  <si>
    <t>Некрашевич Р. Д.</t>
  </si>
  <si>
    <t>Брицко С. Г.</t>
  </si>
  <si>
    <t>Безлук С. Г.</t>
  </si>
  <si>
    <t>Максимов В. Е.</t>
  </si>
  <si>
    <t>Хегай В. В.</t>
  </si>
  <si>
    <t>Савостьянов И. Р.</t>
  </si>
  <si>
    <t>Дорошенко И. А.</t>
  </si>
  <si>
    <t>Никитин В. Н.</t>
  </si>
  <si>
    <t>I</t>
  </si>
  <si>
    <t>II</t>
  </si>
  <si>
    <t>III</t>
  </si>
  <si>
    <t>IV</t>
  </si>
  <si>
    <t>Беркович Б. В.</t>
  </si>
  <si>
    <t>Обухов О. В.</t>
  </si>
  <si>
    <t>X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</si>
</sst>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sz val="8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color indexed="10"/>
      <name val="Arial Cyr"/>
      <family val="0"/>
    </font>
    <font>
      <sz val="14"/>
      <color indexed="12"/>
      <name val="Arial Cyr"/>
      <family val="0"/>
    </font>
    <font>
      <sz val="14"/>
      <color indexed="50"/>
      <name val="Arial Cyr"/>
      <family val="0"/>
    </font>
    <font>
      <sz val="2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2" fontId="4" fillId="0" borderId="4" xfId="0" applyNumberFormat="1" applyFont="1" applyBorder="1" applyAlignment="1">
      <alignment horizontal="center" vertical="top" wrapText="1"/>
    </xf>
    <xf numFmtId="1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6" xfId="0" applyBorder="1" applyAlignment="1">
      <alignment/>
    </xf>
    <xf numFmtId="12" fontId="8" fillId="0" borderId="6" xfId="0" applyNumberFormat="1" applyFont="1" applyBorder="1" applyAlignment="1">
      <alignment horizontal="center" vertical="center" wrapText="1"/>
    </xf>
    <xf numFmtId="12" fontId="8" fillId="0" borderId="6" xfId="0" applyNumberFormat="1" applyFont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4" fillId="0" borderId="7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9" fontId="0" fillId="0" borderId="6" xfId="0" applyNumberFormat="1" applyBorder="1" applyAlignment="1">
      <alignment horizontal="left"/>
    </xf>
    <xf numFmtId="49" fontId="4" fillId="0" borderId="7" xfId="0" applyNumberFormat="1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0" borderId="6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0</xdr:rowOff>
    </xdr:from>
    <xdr:to>
      <xdr:col>8</xdr:col>
      <xdr:colOff>219075</xdr:colOff>
      <xdr:row>0</xdr:row>
      <xdr:rowOff>1057275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1485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50</xdr:row>
      <xdr:rowOff>9525</xdr:rowOff>
    </xdr:from>
    <xdr:to>
      <xdr:col>9</xdr:col>
      <xdr:colOff>19050</xdr:colOff>
      <xdr:row>50</xdr:row>
      <xdr:rowOff>752475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8343900"/>
          <a:ext cx="1685925" cy="742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2066925</xdr:colOff>
      <xdr:row>0</xdr:row>
      <xdr:rowOff>228600</xdr:rowOff>
    </xdr:from>
    <xdr:to>
      <xdr:col>4</xdr:col>
      <xdr:colOff>66675</xdr:colOff>
      <xdr:row>0</xdr:row>
      <xdr:rowOff>1495425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28600"/>
          <a:ext cx="22669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2066925</xdr:colOff>
      <xdr:row>0</xdr:row>
      <xdr:rowOff>228600</xdr:rowOff>
    </xdr:from>
    <xdr:to>
      <xdr:col>4</xdr:col>
      <xdr:colOff>66675</xdr:colOff>
      <xdr:row>0</xdr:row>
      <xdr:rowOff>1495425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28600"/>
          <a:ext cx="22669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2066925</xdr:colOff>
      <xdr:row>0</xdr:row>
      <xdr:rowOff>228600</xdr:rowOff>
    </xdr:from>
    <xdr:to>
      <xdr:col>4</xdr:col>
      <xdr:colOff>66675</xdr:colOff>
      <xdr:row>0</xdr:row>
      <xdr:rowOff>1495425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28600"/>
          <a:ext cx="22669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2066925</xdr:colOff>
      <xdr:row>0</xdr:row>
      <xdr:rowOff>228600</xdr:rowOff>
    </xdr:from>
    <xdr:to>
      <xdr:col>4</xdr:col>
      <xdr:colOff>66675</xdr:colOff>
      <xdr:row>0</xdr:row>
      <xdr:rowOff>1495425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28600"/>
          <a:ext cx="22669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2066925</xdr:colOff>
      <xdr:row>0</xdr:row>
      <xdr:rowOff>228600</xdr:rowOff>
    </xdr:from>
    <xdr:to>
      <xdr:col>4</xdr:col>
      <xdr:colOff>66675</xdr:colOff>
      <xdr:row>0</xdr:row>
      <xdr:rowOff>1495425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28600"/>
          <a:ext cx="22669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2066925</xdr:colOff>
      <xdr:row>0</xdr:row>
      <xdr:rowOff>228600</xdr:rowOff>
    </xdr:from>
    <xdr:to>
      <xdr:col>4</xdr:col>
      <xdr:colOff>66675</xdr:colOff>
      <xdr:row>0</xdr:row>
      <xdr:rowOff>1495425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28600"/>
          <a:ext cx="22669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N51"/>
  <sheetViews>
    <sheetView tabSelected="1" zoomScale="85" zoomScaleNormal="85" workbookViewId="0" topLeftCell="A10">
      <selection activeCell="G28" sqref="G28:H37"/>
    </sheetView>
  </sheetViews>
  <sheetFormatPr defaultColWidth="9.00390625" defaultRowHeight="12.75"/>
  <cols>
    <col min="1" max="1" width="2.875" style="0" customWidth="1"/>
    <col min="2" max="2" width="15.25390625" style="0" customWidth="1"/>
    <col min="3" max="3" width="3.75390625" style="0" customWidth="1"/>
    <col min="4" max="4" width="6.75390625" style="0" customWidth="1"/>
    <col min="5" max="5" width="3.75390625" style="0" customWidth="1"/>
    <col min="6" max="6" width="6.75390625" style="0" customWidth="1"/>
    <col min="7" max="7" width="3.75390625" style="0" customWidth="1"/>
    <col min="8" max="8" width="6.75390625" style="0" customWidth="1"/>
    <col min="9" max="9" width="3.75390625" style="0" customWidth="1"/>
    <col min="10" max="10" width="6.75390625" style="0" customWidth="1"/>
    <col min="11" max="11" width="7.375" style="0" customWidth="1"/>
    <col min="12" max="12" width="4.75390625" style="0" customWidth="1"/>
    <col min="13" max="13" width="6.25390625" style="0" customWidth="1"/>
    <col min="14" max="14" width="7.625" style="0" customWidth="1"/>
  </cols>
  <sheetData>
    <row r="1" spans="1:14" ht="87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6.5" customHeight="1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" customHeight="1">
      <c r="A3" s="40" t="s">
        <v>11</v>
      </c>
      <c r="B3" s="40"/>
      <c r="C3" s="52">
        <v>1</v>
      </c>
      <c r="D3" s="52"/>
      <c r="E3" s="52">
        <v>2</v>
      </c>
      <c r="F3" s="52"/>
      <c r="G3" s="52">
        <v>3</v>
      </c>
      <c r="H3" s="52"/>
      <c r="I3" s="52">
        <v>4</v>
      </c>
      <c r="J3" s="52"/>
      <c r="K3" s="40" t="s">
        <v>19</v>
      </c>
      <c r="L3" s="40"/>
      <c r="M3" s="40"/>
      <c r="N3" s="52" t="s">
        <v>20</v>
      </c>
    </row>
    <row r="4" spans="1:14" ht="12.75" customHeight="1">
      <c r="A4" s="40"/>
      <c r="B4" s="40"/>
      <c r="C4" s="53"/>
      <c r="D4" s="53"/>
      <c r="E4" s="53"/>
      <c r="F4" s="53"/>
      <c r="G4" s="53"/>
      <c r="H4" s="53"/>
      <c r="I4" s="53"/>
      <c r="J4" s="53"/>
      <c r="K4" s="22" t="s">
        <v>22</v>
      </c>
      <c r="L4" s="40" t="s">
        <v>21</v>
      </c>
      <c r="M4" s="40"/>
      <c r="N4" s="53"/>
    </row>
    <row r="5" spans="1:14" ht="11.25" customHeight="1">
      <c r="A5" s="33" t="str">
        <f>"      "&amp;Заявки!B4&amp;". Капитан команды - "&amp;Заявки!C4</f>
        <v>      Чиновники. Капитан команды - Михеев Ю. И.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1.25" customHeight="1">
      <c r="A6" s="17">
        <v>1</v>
      </c>
      <c r="B6" s="23" t="str">
        <f>Заявки!B6</f>
        <v>Володев А. А.</v>
      </c>
      <c r="C6" s="68" t="s">
        <v>75</v>
      </c>
      <c r="D6" s="68"/>
      <c r="E6" s="18">
        <f>'2 тур-1'!B13</f>
        <v>0</v>
      </c>
      <c r="F6" s="34">
        <f>SUM('2 тур-1'!B13:B22)</f>
        <v>4</v>
      </c>
      <c r="G6" s="18">
        <f>'3 тур-1'!D13</f>
        <v>0</v>
      </c>
      <c r="H6" s="34">
        <f>SUM('3 тур-1'!D13:D22)</f>
        <v>5.5</v>
      </c>
      <c r="I6" s="18">
        <f>'1 тур-1'!B13</f>
        <v>0</v>
      </c>
      <c r="J6" s="35">
        <f>SUM('1 тур-1'!B13:B22)</f>
        <v>6</v>
      </c>
      <c r="K6" s="43">
        <f>IF(F6=D17,1,IF(F6&gt;D17,2,0))+IF(H6=D28,1,IF(H6&gt;D28,2,0))+IF(J6=D39,1,IF(J6&gt;D39,2,0))</f>
        <v>4</v>
      </c>
      <c r="L6" s="21">
        <f>SUM(E6,G6,I6)</f>
        <v>0</v>
      </c>
      <c r="M6" s="43">
        <f>SUM(L6:L15)</f>
        <v>15.5</v>
      </c>
      <c r="N6" s="46" t="s">
        <v>70</v>
      </c>
    </row>
    <row r="7" spans="1:14" ht="11.25" customHeight="1">
      <c r="A7" s="17">
        <v>2</v>
      </c>
      <c r="B7" s="23" t="str">
        <f>Заявки!B7</f>
        <v>Михеев Ю. И.</v>
      </c>
      <c r="C7" s="68"/>
      <c r="D7" s="68"/>
      <c r="E7" s="18">
        <f>'2 тур-1'!B14</f>
        <v>0</v>
      </c>
      <c r="F7" s="34"/>
      <c r="G7" s="18">
        <f>'3 тур-1'!D14</f>
        <v>1</v>
      </c>
      <c r="H7" s="34"/>
      <c r="I7" s="18">
        <f>'1 тур-1'!B14</f>
        <v>1</v>
      </c>
      <c r="J7" s="36"/>
      <c r="K7" s="44"/>
      <c r="L7" s="21">
        <f aca="true" t="shared" si="0" ref="L7:L15">SUM(E7,G7,I7)</f>
        <v>2</v>
      </c>
      <c r="M7" s="44"/>
      <c r="N7" s="47"/>
    </row>
    <row r="8" spans="1:14" ht="11.25" customHeight="1">
      <c r="A8" s="17">
        <v>3</v>
      </c>
      <c r="B8" s="23" t="str">
        <f>Заявки!B8</f>
        <v>Никитин В. Н.</v>
      </c>
      <c r="C8" s="68"/>
      <c r="D8" s="68"/>
      <c r="E8" s="18">
        <f>'2 тур-1'!B15</f>
        <v>1</v>
      </c>
      <c r="F8" s="34"/>
      <c r="G8" s="18">
        <f>'3 тур-1'!D15</f>
        <v>0</v>
      </c>
      <c r="H8" s="34"/>
      <c r="I8" s="18">
        <f>'1 тур-1'!B15</f>
        <v>1</v>
      </c>
      <c r="J8" s="36"/>
      <c r="K8" s="44"/>
      <c r="L8" s="21">
        <f t="shared" si="0"/>
        <v>2</v>
      </c>
      <c r="M8" s="44"/>
      <c r="N8" s="47"/>
    </row>
    <row r="9" spans="1:14" ht="11.25" customHeight="1">
      <c r="A9" s="17">
        <v>4</v>
      </c>
      <c r="B9" s="23" t="str">
        <f>Заявки!B9</f>
        <v>Безлук С. Г.</v>
      </c>
      <c r="C9" s="68"/>
      <c r="D9" s="68"/>
      <c r="E9" s="18">
        <f>'2 тур-1'!B16</f>
        <v>0</v>
      </c>
      <c r="F9" s="34"/>
      <c r="G9" s="18">
        <f>'3 тур-1'!D16</f>
        <v>0</v>
      </c>
      <c r="H9" s="34"/>
      <c r="I9" s="18">
        <f>'1 тур-1'!B16</f>
        <v>0</v>
      </c>
      <c r="J9" s="36"/>
      <c r="K9" s="44"/>
      <c r="L9" s="21">
        <f t="shared" si="0"/>
        <v>0</v>
      </c>
      <c r="M9" s="44"/>
      <c r="N9" s="47"/>
    </row>
    <row r="10" spans="1:14" ht="11.25" customHeight="1">
      <c r="A10" s="17">
        <v>5</v>
      </c>
      <c r="B10" s="23" t="str">
        <f>Заявки!B10</f>
        <v>Обухов О. В.</v>
      </c>
      <c r="C10" s="68"/>
      <c r="D10" s="68"/>
      <c r="E10" s="18">
        <f>'2 тур-1'!B17</f>
        <v>1</v>
      </c>
      <c r="F10" s="34"/>
      <c r="G10" s="18">
        <f>'3 тур-1'!D17</f>
        <v>1</v>
      </c>
      <c r="H10" s="34"/>
      <c r="I10" s="18">
        <f>'1 тур-1'!B17</f>
        <v>0</v>
      </c>
      <c r="J10" s="36"/>
      <c r="K10" s="44"/>
      <c r="L10" s="21">
        <f t="shared" si="0"/>
        <v>2</v>
      </c>
      <c r="M10" s="44"/>
      <c r="N10" s="47"/>
    </row>
    <row r="11" spans="1:14" ht="11.25" customHeight="1">
      <c r="A11" s="17">
        <v>6</v>
      </c>
      <c r="B11" s="23" t="str">
        <f>Заявки!B11</f>
        <v>Максимов В. Е.</v>
      </c>
      <c r="C11" s="68"/>
      <c r="D11" s="68"/>
      <c r="E11" s="18">
        <f>'2 тур-1'!B18</f>
        <v>1</v>
      </c>
      <c r="F11" s="34"/>
      <c r="G11" s="18">
        <f>'3 тур-1'!D18</f>
        <v>1</v>
      </c>
      <c r="H11" s="34"/>
      <c r="I11" s="18">
        <f>'1 тур-1'!B18</f>
        <v>1</v>
      </c>
      <c r="J11" s="36"/>
      <c r="K11" s="44"/>
      <c r="L11" s="21">
        <f t="shared" si="0"/>
        <v>3</v>
      </c>
      <c r="M11" s="44"/>
      <c r="N11" s="47"/>
    </row>
    <row r="12" spans="1:14" ht="11.25" customHeight="1">
      <c r="A12" s="17">
        <v>7</v>
      </c>
      <c r="B12" s="23" t="str">
        <f>Заявки!B12</f>
        <v>Беркович Б. В.</v>
      </c>
      <c r="C12" s="68"/>
      <c r="D12" s="68"/>
      <c r="E12" s="18">
        <f>'2 тур-1'!B19</f>
        <v>1</v>
      </c>
      <c r="F12" s="34"/>
      <c r="G12" s="18">
        <f>'3 тур-1'!D19</f>
        <v>0.5</v>
      </c>
      <c r="H12" s="34"/>
      <c r="I12" s="18">
        <f>'1 тур-1'!B19</f>
        <v>1</v>
      </c>
      <c r="J12" s="36"/>
      <c r="K12" s="44"/>
      <c r="L12" s="21">
        <f t="shared" si="0"/>
        <v>2.5</v>
      </c>
      <c r="M12" s="44"/>
      <c r="N12" s="47"/>
    </row>
    <row r="13" spans="1:14" ht="11.25" customHeight="1">
      <c r="A13" s="17">
        <v>8</v>
      </c>
      <c r="B13" s="23" t="str">
        <f>Заявки!B13</f>
        <v>Савостьянов И. Р.</v>
      </c>
      <c r="C13" s="68"/>
      <c r="D13" s="68"/>
      <c r="E13" s="18">
        <f>'2 тур-1'!B20</f>
        <v>0</v>
      </c>
      <c r="F13" s="34"/>
      <c r="G13" s="18">
        <f>'3 тур-1'!D20</f>
        <v>1</v>
      </c>
      <c r="H13" s="34"/>
      <c r="I13" s="18">
        <f>'1 тур-1'!B20</f>
        <v>1</v>
      </c>
      <c r="J13" s="36"/>
      <c r="K13" s="44"/>
      <c r="L13" s="21">
        <f t="shared" si="0"/>
        <v>2</v>
      </c>
      <c r="M13" s="44"/>
      <c r="N13" s="47"/>
    </row>
    <row r="14" spans="1:14" ht="11.25" customHeight="1">
      <c r="A14" s="17">
        <v>9</v>
      </c>
      <c r="B14" s="23" t="str">
        <f>Заявки!B14</f>
        <v>Дорошенко И. А.</v>
      </c>
      <c r="C14" s="68"/>
      <c r="D14" s="68"/>
      <c r="E14" s="18">
        <f>'2 тур-1'!B21</f>
        <v>0</v>
      </c>
      <c r="F14" s="34"/>
      <c r="G14" s="18">
        <f>'3 тур-1'!D21</f>
        <v>0</v>
      </c>
      <c r="H14" s="34"/>
      <c r="I14" s="18">
        <f>'1 тур-1'!B21</f>
        <v>0</v>
      </c>
      <c r="J14" s="36"/>
      <c r="K14" s="44"/>
      <c r="L14" s="21">
        <f t="shared" si="0"/>
        <v>0</v>
      </c>
      <c r="M14" s="44"/>
      <c r="N14" s="47"/>
    </row>
    <row r="15" spans="1:14" ht="11.25" customHeight="1">
      <c r="A15" s="17">
        <v>10</v>
      </c>
      <c r="B15" s="30" t="str">
        <f>Заявки!B15</f>
        <v>Брицко С. Г.</v>
      </c>
      <c r="C15" s="68"/>
      <c r="D15" s="68"/>
      <c r="E15" s="18">
        <f>'2 тур-1'!B22</f>
        <v>0</v>
      </c>
      <c r="F15" s="34"/>
      <c r="G15" s="18">
        <f>'3 тур-1'!D22</f>
        <v>1</v>
      </c>
      <c r="H15" s="34"/>
      <c r="I15" s="18">
        <f>'1 тур-1'!B22</f>
        <v>1</v>
      </c>
      <c r="J15" s="37"/>
      <c r="K15" s="45"/>
      <c r="L15" s="21">
        <f t="shared" si="0"/>
        <v>2</v>
      </c>
      <c r="M15" s="45"/>
      <c r="N15" s="48"/>
    </row>
    <row r="16" spans="1:14" ht="11.25" customHeight="1">
      <c r="A16" s="33" t="str">
        <f>"      "&amp;Заявки!B18&amp;". Капитан команды - "&amp;Заявки!C18</f>
        <v>      Ученая голова. Капитан команды - Слижевский А. К.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1.25" customHeight="1">
      <c r="A17" s="17">
        <v>1</v>
      </c>
      <c r="B17" s="23" t="str">
        <f>Заявки!B20</f>
        <v>Слижевский А. К.</v>
      </c>
      <c r="C17" s="18">
        <f>'2 тур-1'!D13</f>
        <v>1</v>
      </c>
      <c r="D17" s="34">
        <f>SUM('2 тур-1'!D13:D22)</f>
        <v>6</v>
      </c>
      <c r="E17" s="68" t="s">
        <v>75</v>
      </c>
      <c r="F17" s="68"/>
      <c r="G17" s="18">
        <f>'1 тур-2'!B13</f>
        <v>1</v>
      </c>
      <c r="H17" s="34">
        <f>SUM('1 тур-2'!B13:B22)</f>
        <v>5</v>
      </c>
      <c r="I17" s="18">
        <f>'3 тур-2'!B13</f>
        <v>1</v>
      </c>
      <c r="J17" s="34">
        <f>SUM('3 тур-2'!B13:B22)</f>
        <v>7</v>
      </c>
      <c r="K17" s="43">
        <f>IF(D17=F6,1,IF(D17&gt;F6,2,0))+IF(H17=F28,1,IF(H17&gt;F28,2,0))+IF(J17=F39,1,IF(J17&gt;F39,2,0))</f>
        <v>5</v>
      </c>
      <c r="L17" s="21">
        <f>SUM(C17,G17,I17)</f>
        <v>3</v>
      </c>
      <c r="M17" s="43">
        <f>SUM(L17:L26)</f>
        <v>18</v>
      </c>
      <c r="N17" s="54" t="s">
        <v>69</v>
      </c>
    </row>
    <row r="18" spans="1:14" ht="11.25" customHeight="1">
      <c r="A18" s="17">
        <v>2</v>
      </c>
      <c r="B18" s="23" t="str">
        <f>Заявки!B21</f>
        <v>Богачков И. В.</v>
      </c>
      <c r="C18" s="18">
        <f>'2 тур-1'!D14</f>
        <v>1</v>
      </c>
      <c r="D18" s="34"/>
      <c r="E18" s="68"/>
      <c r="F18" s="68"/>
      <c r="G18" s="18">
        <f>'1 тур-2'!B14</f>
        <v>1</v>
      </c>
      <c r="H18" s="34"/>
      <c r="I18" s="18">
        <f>'3 тур-2'!B14</f>
        <v>1</v>
      </c>
      <c r="J18" s="34"/>
      <c r="K18" s="44"/>
      <c r="L18" s="21">
        <f aca="true" t="shared" si="1" ref="L18:L26">SUM(C18,G18,I18)</f>
        <v>3</v>
      </c>
      <c r="M18" s="44"/>
      <c r="N18" s="55"/>
    </row>
    <row r="19" spans="1:14" ht="11.25" customHeight="1">
      <c r="A19" s="17">
        <v>3</v>
      </c>
      <c r="B19" s="23" t="str">
        <f>Заявки!B22</f>
        <v>Смирнов Ю. Н.</v>
      </c>
      <c r="C19" s="18">
        <f>'2 тур-1'!D15</f>
        <v>0</v>
      </c>
      <c r="D19" s="34"/>
      <c r="E19" s="68"/>
      <c r="F19" s="68"/>
      <c r="G19" s="18">
        <f>'1 тур-2'!B15</f>
        <v>0</v>
      </c>
      <c r="H19" s="34"/>
      <c r="I19" s="18">
        <f>'3 тур-2'!B15</f>
        <v>1</v>
      </c>
      <c r="J19" s="34"/>
      <c r="K19" s="44"/>
      <c r="L19" s="21">
        <f t="shared" si="1"/>
        <v>1</v>
      </c>
      <c r="M19" s="44"/>
      <c r="N19" s="55"/>
    </row>
    <row r="20" spans="1:14" ht="11.25" customHeight="1">
      <c r="A20" s="17">
        <v>4</v>
      </c>
      <c r="B20" s="23" t="str">
        <f>Заявки!B23</f>
        <v>Неворотов Б. К.</v>
      </c>
      <c r="C20" s="18">
        <f>'2 тур-1'!D16</f>
        <v>1</v>
      </c>
      <c r="D20" s="34"/>
      <c r="E20" s="68"/>
      <c r="F20" s="68"/>
      <c r="G20" s="18">
        <f>'1 тур-2'!B16</f>
        <v>0</v>
      </c>
      <c r="H20" s="34"/>
      <c r="I20" s="18">
        <f>'3 тур-2'!B16</f>
        <v>1</v>
      </c>
      <c r="J20" s="34"/>
      <c r="K20" s="44"/>
      <c r="L20" s="21">
        <f t="shared" si="1"/>
        <v>2</v>
      </c>
      <c r="M20" s="44"/>
      <c r="N20" s="55"/>
    </row>
    <row r="21" spans="1:14" ht="11.25" customHeight="1">
      <c r="A21" s="17">
        <v>5</v>
      </c>
      <c r="B21" s="23" t="str">
        <f>Заявки!B24</f>
        <v>Морарь П. В.</v>
      </c>
      <c r="C21" s="18">
        <f>'2 тур-1'!D17</f>
        <v>0</v>
      </c>
      <c r="D21" s="34"/>
      <c r="E21" s="68"/>
      <c r="F21" s="68"/>
      <c r="G21" s="18">
        <f>'1 тур-2'!B17</f>
        <v>0</v>
      </c>
      <c r="H21" s="34"/>
      <c r="I21" s="18">
        <f>'3 тур-2'!B17</f>
        <v>0</v>
      </c>
      <c r="J21" s="34"/>
      <c r="K21" s="44"/>
      <c r="L21" s="21">
        <f t="shared" si="1"/>
        <v>0</v>
      </c>
      <c r="M21" s="44"/>
      <c r="N21" s="55"/>
    </row>
    <row r="22" spans="1:14" ht="11.25" customHeight="1">
      <c r="A22" s="17">
        <v>6</v>
      </c>
      <c r="B22" s="23" t="str">
        <f>Заявки!B25</f>
        <v>Шульга Р. Б.</v>
      </c>
      <c r="C22" s="18">
        <f>'2 тур-1'!D18</f>
        <v>0</v>
      </c>
      <c r="D22" s="34"/>
      <c r="E22" s="68"/>
      <c r="F22" s="68"/>
      <c r="G22" s="18">
        <f>'1 тур-2'!B18</f>
        <v>0</v>
      </c>
      <c r="H22" s="34"/>
      <c r="I22" s="18">
        <f>'3 тур-2'!B18</f>
        <v>0</v>
      </c>
      <c r="J22" s="34"/>
      <c r="K22" s="44"/>
      <c r="L22" s="21">
        <f t="shared" si="1"/>
        <v>0</v>
      </c>
      <c r="M22" s="44"/>
      <c r="N22" s="55"/>
    </row>
    <row r="23" spans="1:14" ht="11.25" customHeight="1">
      <c r="A23" s="17">
        <v>7</v>
      </c>
      <c r="B23" s="23" t="str">
        <f>Заявки!B26</f>
        <v>Грюнер Д. А.</v>
      </c>
      <c r="C23" s="18">
        <f>'2 тур-1'!D19</f>
        <v>0</v>
      </c>
      <c r="D23" s="34"/>
      <c r="E23" s="68"/>
      <c r="F23" s="68"/>
      <c r="G23" s="18">
        <f>'1 тур-2'!B19</f>
        <v>0</v>
      </c>
      <c r="H23" s="34"/>
      <c r="I23" s="18">
        <f>'3 тур-2'!B19</f>
        <v>0</v>
      </c>
      <c r="J23" s="34"/>
      <c r="K23" s="44"/>
      <c r="L23" s="21">
        <f t="shared" si="1"/>
        <v>0</v>
      </c>
      <c r="M23" s="44"/>
      <c r="N23" s="55"/>
    </row>
    <row r="24" spans="1:14" ht="11.25" customHeight="1">
      <c r="A24" s="17">
        <v>8</v>
      </c>
      <c r="B24" s="23" t="str">
        <f>Заявки!B27</f>
        <v>Тодер Д. Г.</v>
      </c>
      <c r="C24" s="18">
        <f>'2 тур-1'!D20</f>
        <v>1</v>
      </c>
      <c r="D24" s="34"/>
      <c r="E24" s="68"/>
      <c r="F24" s="68"/>
      <c r="G24" s="18">
        <f>'1 тур-2'!B20</f>
        <v>1</v>
      </c>
      <c r="H24" s="34"/>
      <c r="I24" s="18">
        <f>'3 тур-2'!B20</f>
        <v>1</v>
      </c>
      <c r="J24" s="34"/>
      <c r="K24" s="44"/>
      <c r="L24" s="21">
        <f t="shared" si="1"/>
        <v>3</v>
      </c>
      <c r="M24" s="44"/>
      <c r="N24" s="55"/>
    </row>
    <row r="25" spans="1:14" ht="11.25" customHeight="1">
      <c r="A25" s="17">
        <v>9</v>
      </c>
      <c r="B25" s="23" t="str">
        <f>Заявки!B28</f>
        <v>Тодер А. Г.</v>
      </c>
      <c r="C25" s="18">
        <f>'2 тур-1'!D21</f>
        <v>1</v>
      </c>
      <c r="D25" s="34"/>
      <c r="E25" s="68"/>
      <c r="F25" s="68"/>
      <c r="G25" s="18">
        <f>'1 тур-2'!B21</f>
        <v>1</v>
      </c>
      <c r="H25" s="34"/>
      <c r="I25" s="18">
        <f>'3 тур-2'!B21</f>
        <v>1</v>
      </c>
      <c r="J25" s="34"/>
      <c r="K25" s="44"/>
      <c r="L25" s="21">
        <f t="shared" si="1"/>
        <v>3</v>
      </c>
      <c r="M25" s="44"/>
      <c r="N25" s="55"/>
    </row>
    <row r="26" spans="1:14" ht="11.25" customHeight="1">
      <c r="A26" s="17">
        <v>10</v>
      </c>
      <c r="B26" s="23" t="str">
        <f>Заявки!B29</f>
        <v>Богачкова А. И.</v>
      </c>
      <c r="C26" s="18">
        <f>'2 тур-1'!D22</f>
        <v>1</v>
      </c>
      <c r="D26" s="34"/>
      <c r="E26" s="68"/>
      <c r="F26" s="68"/>
      <c r="G26" s="18">
        <f>'1 тур-2'!B22</f>
        <v>1</v>
      </c>
      <c r="H26" s="34"/>
      <c r="I26" s="18">
        <f>'3 тур-2'!B22</f>
        <v>1</v>
      </c>
      <c r="J26" s="34"/>
      <c r="K26" s="45"/>
      <c r="L26" s="21">
        <f t="shared" si="1"/>
        <v>3</v>
      </c>
      <c r="M26" s="45"/>
      <c r="N26" s="56"/>
    </row>
    <row r="27" spans="1:14" ht="11.25" customHeight="1">
      <c r="A27" s="33" t="str">
        <f>"      "&amp;Заявки!B32&amp;". Капитан команды - "&amp;Заявки!C32</f>
        <v>      Журналисты. Капитан команды - Громов О. Н.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1.25" customHeight="1">
      <c r="A28" s="17">
        <v>1</v>
      </c>
      <c r="B28" s="23" t="str">
        <f>Заявки!B34</f>
        <v>Селин В. В.</v>
      </c>
      <c r="C28" s="18">
        <f>'3 тур-1'!B13</f>
        <v>1</v>
      </c>
      <c r="D28" s="34">
        <f>SUM('3 тур-1'!B13:B22)</f>
        <v>4.5</v>
      </c>
      <c r="E28" s="19">
        <f>'1 тур-2'!D13</f>
        <v>0</v>
      </c>
      <c r="F28" s="34">
        <f>SUM('1 тур-2'!D13:D22)</f>
        <v>5</v>
      </c>
      <c r="G28" s="68" t="s">
        <v>75</v>
      </c>
      <c r="H28" s="68"/>
      <c r="I28" s="18">
        <f>'2 тур-2'!D13</f>
        <v>1</v>
      </c>
      <c r="J28" s="34">
        <f>SUM('2 тур-2'!D13:D22)</f>
        <v>4.5</v>
      </c>
      <c r="K28" s="43">
        <f>IF(D28=H6,1,IF(D28&gt;H6,2,0))+IF(F28=H17,1,IF(F28&gt;H17,2,0))+IF(J28=H39,1,IF(J28&gt;H39,2,0))</f>
        <v>1</v>
      </c>
      <c r="L28" s="21">
        <f>SUM(C28,E28,I28)</f>
        <v>2</v>
      </c>
      <c r="M28" s="43">
        <f>SUM(L28:L37)</f>
        <v>14</v>
      </c>
      <c r="N28" s="43" t="s">
        <v>72</v>
      </c>
    </row>
    <row r="29" spans="1:14" ht="11.25" customHeight="1">
      <c r="A29" s="17">
        <v>2</v>
      </c>
      <c r="B29" s="23" t="str">
        <f>Заявки!B35</f>
        <v>Колесников А. Ф.</v>
      </c>
      <c r="C29" s="18">
        <f>'3 тур-1'!B14</f>
        <v>0</v>
      </c>
      <c r="D29" s="34"/>
      <c r="E29" s="19">
        <f>'1 тур-2'!D14</f>
        <v>0</v>
      </c>
      <c r="F29" s="34"/>
      <c r="G29" s="68"/>
      <c r="H29" s="68"/>
      <c r="I29" s="18">
        <f>'2 тур-2'!D14</f>
        <v>0</v>
      </c>
      <c r="J29" s="34"/>
      <c r="K29" s="44"/>
      <c r="L29" s="21">
        <f aca="true" t="shared" si="2" ref="L29:L37">SUM(C29,E29,I29)</f>
        <v>0</v>
      </c>
      <c r="M29" s="44"/>
      <c r="N29" s="44"/>
    </row>
    <row r="30" spans="1:14" ht="11.25" customHeight="1">
      <c r="A30" s="17">
        <v>3</v>
      </c>
      <c r="B30" s="23" t="str">
        <f>Заявки!B36</f>
        <v>Яицкий В. А.</v>
      </c>
      <c r="C30" s="18">
        <f>'3 тур-1'!B15</f>
        <v>1</v>
      </c>
      <c r="D30" s="34"/>
      <c r="E30" s="19">
        <f>'1 тур-2'!D15</f>
        <v>1</v>
      </c>
      <c r="F30" s="34"/>
      <c r="G30" s="68"/>
      <c r="H30" s="68"/>
      <c r="I30" s="18">
        <f>'2 тур-2'!D15</f>
        <v>0</v>
      </c>
      <c r="J30" s="34"/>
      <c r="K30" s="44"/>
      <c r="L30" s="21">
        <f t="shared" si="2"/>
        <v>2</v>
      </c>
      <c r="M30" s="44"/>
      <c r="N30" s="44"/>
    </row>
    <row r="31" spans="1:14" ht="11.25" customHeight="1">
      <c r="A31" s="17">
        <v>4</v>
      </c>
      <c r="B31" s="23" t="str">
        <f>Заявки!B37</f>
        <v>Громов О. Н.</v>
      </c>
      <c r="C31" s="18">
        <f>'3 тур-1'!B16</f>
        <v>1</v>
      </c>
      <c r="D31" s="34"/>
      <c r="E31" s="19">
        <f>'1 тур-2'!D16</f>
        <v>1</v>
      </c>
      <c r="F31" s="34"/>
      <c r="G31" s="68"/>
      <c r="H31" s="68"/>
      <c r="I31" s="18">
        <f>'2 тур-2'!D16</f>
        <v>0.5</v>
      </c>
      <c r="J31" s="34"/>
      <c r="K31" s="44"/>
      <c r="L31" s="21">
        <f t="shared" si="2"/>
        <v>2.5</v>
      </c>
      <c r="M31" s="44"/>
      <c r="N31" s="44"/>
    </row>
    <row r="32" spans="1:14" ht="11.25" customHeight="1">
      <c r="A32" s="17">
        <v>5</v>
      </c>
      <c r="B32" s="23" t="str">
        <f>Заявки!B38</f>
        <v>Чуль В. Е.</v>
      </c>
      <c r="C32" s="18">
        <f>'3 тур-1'!B17</f>
        <v>0</v>
      </c>
      <c r="D32" s="34"/>
      <c r="E32" s="19">
        <f>'1 тур-2'!D17</f>
        <v>1</v>
      </c>
      <c r="F32" s="34"/>
      <c r="G32" s="68"/>
      <c r="H32" s="68"/>
      <c r="I32" s="18">
        <f>'2 тур-2'!D17</f>
        <v>0</v>
      </c>
      <c r="J32" s="34"/>
      <c r="K32" s="44"/>
      <c r="L32" s="21">
        <f t="shared" si="2"/>
        <v>1</v>
      </c>
      <c r="M32" s="44"/>
      <c r="N32" s="44"/>
    </row>
    <row r="33" spans="1:14" ht="11.25" customHeight="1">
      <c r="A33" s="17">
        <v>6</v>
      </c>
      <c r="B33" s="23" t="str">
        <f>Заявки!B39</f>
        <v>Шабанов Е. А.</v>
      </c>
      <c r="C33" s="18">
        <f>'3 тур-1'!B18</f>
        <v>0</v>
      </c>
      <c r="D33" s="34"/>
      <c r="E33" s="19">
        <f>'1 тур-2'!D18</f>
        <v>1</v>
      </c>
      <c r="F33" s="34"/>
      <c r="G33" s="68"/>
      <c r="H33" s="68"/>
      <c r="I33" s="18">
        <f>'2 тур-2'!D18</f>
        <v>1</v>
      </c>
      <c r="J33" s="34"/>
      <c r="K33" s="44"/>
      <c r="L33" s="21">
        <f t="shared" si="2"/>
        <v>2</v>
      </c>
      <c r="M33" s="44"/>
      <c r="N33" s="44"/>
    </row>
    <row r="34" spans="1:14" ht="11.25" customHeight="1">
      <c r="A34" s="17">
        <v>7</v>
      </c>
      <c r="B34" s="23" t="str">
        <f>Заявки!B40</f>
        <v>Суриков В. В.</v>
      </c>
      <c r="C34" s="18">
        <f>'3 тур-1'!B19</f>
        <v>0.5</v>
      </c>
      <c r="D34" s="34"/>
      <c r="E34" s="19">
        <f>'1 тур-2'!D19</f>
        <v>1</v>
      </c>
      <c r="F34" s="34"/>
      <c r="G34" s="68"/>
      <c r="H34" s="68"/>
      <c r="I34" s="18">
        <f>'2 тур-2'!D19</f>
        <v>0</v>
      </c>
      <c r="J34" s="34"/>
      <c r="K34" s="44"/>
      <c r="L34" s="21">
        <f t="shared" si="2"/>
        <v>1.5</v>
      </c>
      <c r="M34" s="44"/>
      <c r="N34" s="44"/>
    </row>
    <row r="35" spans="1:14" ht="11.25" customHeight="1">
      <c r="A35" s="17">
        <v>8</v>
      </c>
      <c r="B35" s="23" t="str">
        <f>Заявки!B41</f>
        <v>Санников И. Н.</v>
      </c>
      <c r="C35" s="18">
        <f>'3 тур-1'!B20</f>
        <v>0</v>
      </c>
      <c r="D35" s="34"/>
      <c r="E35" s="19">
        <f>'1 тур-2'!D20</f>
        <v>0</v>
      </c>
      <c r="F35" s="34"/>
      <c r="G35" s="68"/>
      <c r="H35" s="68"/>
      <c r="I35" s="18">
        <f>'2 тур-2'!D20</f>
        <v>1</v>
      </c>
      <c r="J35" s="34"/>
      <c r="K35" s="44"/>
      <c r="L35" s="21">
        <f t="shared" si="2"/>
        <v>1</v>
      </c>
      <c r="M35" s="44"/>
      <c r="N35" s="44"/>
    </row>
    <row r="36" spans="1:14" ht="11.25" customHeight="1">
      <c r="A36" s="17">
        <v>9</v>
      </c>
      <c r="B36" s="23" t="str">
        <f>Заявки!B42</f>
        <v>Ефименко С. Е.</v>
      </c>
      <c r="C36" s="18">
        <f>'3 тур-1'!B21</f>
        <v>1</v>
      </c>
      <c r="D36" s="34"/>
      <c r="E36" s="19">
        <f>'1 тур-2'!D21</f>
        <v>0</v>
      </c>
      <c r="F36" s="34"/>
      <c r="G36" s="68"/>
      <c r="H36" s="68"/>
      <c r="I36" s="18">
        <f>'2 тур-2'!D21</f>
        <v>0</v>
      </c>
      <c r="J36" s="34"/>
      <c r="K36" s="44"/>
      <c r="L36" s="21">
        <f t="shared" si="2"/>
        <v>1</v>
      </c>
      <c r="M36" s="44"/>
      <c r="N36" s="44"/>
    </row>
    <row r="37" spans="1:14" ht="11.25" customHeight="1">
      <c r="A37" s="17">
        <v>10</v>
      </c>
      <c r="B37" s="23" t="str">
        <f>Заявки!B43</f>
        <v>Некрашевич Р. Д.</v>
      </c>
      <c r="C37" s="18">
        <f>'3 тур-1'!B22</f>
        <v>0</v>
      </c>
      <c r="D37" s="34"/>
      <c r="E37" s="19">
        <f>'1 тур-2'!D22</f>
        <v>0</v>
      </c>
      <c r="F37" s="34"/>
      <c r="G37" s="68"/>
      <c r="H37" s="68"/>
      <c r="I37" s="18">
        <f>'2 тур-2'!D22</f>
        <v>1</v>
      </c>
      <c r="J37" s="34"/>
      <c r="K37" s="45"/>
      <c r="L37" s="21">
        <f t="shared" si="2"/>
        <v>1</v>
      </c>
      <c r="M37" s="45"/>
      <c r="N37" s="45"/>
    </row>
    <row r="38" spans="1:14" ht="11.25" customHeight="1">
      <c r="A38" s="33" t="str">
        <f>"      "&amp;Заявки!B46&amp;". Капитан команды - "&amp;Заявки!C46</f>
        <v>      Предприниматели. Капитан команды - Цыганов М. В.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ht="11.25" customHeight="1">
      <c r="A39" s="17">
        <v>1</v>
      </c>
      <c r="B39" s="23" t="str">
        <f>Заявки!B48</f>
        <v>Сандер О. А.</v>
      </c>
      <c r="C39" s="18">
        <f>'1 тур-1'!D13</f>
        <v>1</v>
      </c>
      <c r="D39" s="34">
        <f>SUM('1 тур-1'!D13:D22)</f>
        <v>4</v>
      </c>
      <c r="E39" s="18">
        <f>'3 тур-2'!D13</f>
        <v>0</v>
      </c>
      <c r="F39" s="34">
        <f>SUM('3 тур-2'!D13:D22)</f>
        <v>3</v>
      </c>
      <c r="G39" s="18">
        <f>'2 тур-2'!B13</f>
        <v>0</v>
      </c>
      <c r="H39" s="34">
        <f>SUM('2 тур-2'!B13:B22)</f>
        <v>5.5</v>
      </c>
      <c r="I39" s="68" t="s">
        <v>75</v>
      </c>
      <c r="J39" s="68"/>
      <c r="K39" s="43">
        <f>IF(D39=J6,1,IF(D39&gt;J6,2,0))+IF(F39=J17,1,IF(F39&gt;J17,2,0))+IF(H39=J28,1,IF(H39&gt;J28,2,0))</f>
        <v>2</v>
      </c>
      <c r="L39" s="21">
        <f>SUM(C39,E39,G39)</f>
        <v>1</v>
      </c>
      <c r="M39" s="43">
        <f>SUM(L39:L48)</f>
        <v>12.5</v>
      </c>
      <c r="N39" s="49" t="s">
        <v>71</v>
      </c>
    </row>
    <row r="40" spans="1:14" ht="11.25" customHeight="1">
      <c r="A40" s="17">
        <v>2</v>
      </c>
      <c r="B40" s="23" t="str">
        <f>Заявки!B49</f>
        <v>Новиков В. П.</v>
      </c>
      <c r="C40" s="18">
        <f>'1 тур-1'!D14</f>
        <v>0</v>
      </c>
      <c r="D40" s="34"/>
      <c r="E40" s="18">
        <f>'3 тур-2'!D14</f>
        <v>0</v>
      </c>
      <c r="F40" s="34"/>
      <c r="G40" s="18">
        <f>'2 тур-2'!B14</f>
        <v>1</v>
      </c>
      <c r="H40" s="34"/>
      <c r="I40" s="68"/>
      <c r="J40" s="68"/>
      <c r="K40" s="44"/>
      <c r="L40" s="21">
        <f aca="true" t="shared" si="3" ref="L40:L48">SUM(C40,E40,G40)</f>
        <v>1</v>
      </c>
      <c r="M40" s="44"/>
      <c r="N40" s="50"/>
    </row>
    <row r="41" spans="1:14" ht="11.25" customHeight="1">
      <c r="A41" s="17">
        <v>3</v>
      </c>
      <c r="B41" s="23" t="str">
        <f>Заявки!B50</f>
        <v>Гальт В. А.</v>
      </c>
      <c r="C41" s="18">
        <f>'1 тур-1'!D15</f>
        <v>0</v>
      </c>
      <c r="D41" s="34"/>
      <c r="E41" s="18">
        <f>'3 тур-2'!D15</f>
        <v>0</v>
      </c>
      <c r="F41" s="34"/>
      <c r="G41" s="18">
        <f>'2 тур-2'!B15</f>
        <v>1</v>
      </c>
      <c r="H41" s="34"/>
      <c r="I41" s="68"/>
      <c r="J41" s="68"/>
      <c r="K41" s="44"/>
      <c r="L41" s="21">
        <f t="shared" si="3"/>
        <v>1</v>
      </c>
      <c r="M41" s="44"/>
      <c r="N41" s="50"/>
    </row>
    <row r="42" spans="1:14" ht="11.25" customHeight="1">
      <c r="A42" s="17">
        <v>4</v>
      </c>
      <c r="B42" s="23" t="str">
        <f>Заявки!B51</f>
        <v>Шаров Ф. А.</v>
      </c>
      <c r="C42" s="18">
        <f>'1 тур-1'!D16</f>
        <v>1</v>
      </c>
      <c r="D42" s="34"/>
      <c r="E42" s="18">
        <f>'3 тур-2'!D16</f>
        <v>0</v>
      </c>
      <c r="F42" s="34"/>
      <c r="G42" s="18">
        <f>'2 тур-2'!B16</f>
        <v>0.5</v>
      </c>
      <c r="H42" s="34"/>
      <c r="I42" s="68"/>
      <c r="J42" s="68"/>
      <c r="K42" s="44"/>
      <c r="L42" s="21">
        <f t="shared" si="3"/>
        <v>1.5</v>
      </c>
      <c r="M42" s="44"/>
      <c r="N42" s="50"/>
    </row>
    <row r="43" spans="1:14" ht="11.25" customHeight="1">
      <c r="A43" s="17">
        <v>5</v>
      </c>
      <c r="B43" s="23" t="str">
        <f>Заявки!B52</f>
        <v>Цыганов М. В.</v>
      </c>
      <c r="C43" s="18">
        <f>'1 тур-1'!D17</f>
        <v>1</v>
      </c>
      <c r="D43" s="34"/>
      <c r="E43" s="18">
        <f>'3 тур-2'!D17</f>
        <v>1</v>
      </c>
      <c r="F43" s="34"/>
      <c r="G43" s="18">
        <f>'2 тур-2'!B17</f>
        <v>1</v>
      </c>
      <c r="H43" s="34"/>
      <c r="I43" s="68"/>
      <c r="J43" s="68"/>
      <c r="K43" s="44"/>
      <c r="L43" s="21">
        <f t="shared" si="3"/>
        <v>3</v>
      </c>
      <c r="M43" s="44"/>
      <c r="N43" s="50"/>
    </row>
    <row r="44" spans="1:14" ht="11.25" customHeight="1">
      <c r="A44" s="17">
        <v>6</v>
      </c>
      <c r="B44" s="23" t="str">
        <f>Заявки!B53</f>
        <v>Хегай В. В.</v>
      </c>
      <c r="C44" s="18">
        <f>'1 тур-1'!D18</f>
        <v>0</v>
      </c>
      <c r="D44" s="34"/>
      <c r="E44" s="18">
        <f>'3 тур-2'!D18</f>
        <v>1</v>
      </c>
      <c r="F44" s="34"/>
      <c r="G44" s="18">
        <f>'2 тур-2'!B18</f>
        <v>0</v>
      </c>
      <c r="H44" s="34"/>
      <c r="I44" s="68"/>
      <c r="J44" s="68"/>
      <c r="K44" s="44"/>
      <c r="L44" s="21">
        <f t="shared" si="3"/>
        <v>1</v>
      </c>
      <c r="M44" s="44"/>
      <c r="N44" s="50"/>
    </row>
    <row r="45" spans="1:14" ht="11.25" customHeight="1">
      <c r="A45" s="17">
        <v>7</v>
      </c>
      <c r="B45" s="23" t="str">
        <f>Заявки!B54</f>
        <v>Добронравова И. Ф.</v>
      </c>
      <c r="C45" s="18">
        <f>'1 тур-1'!D19</f>
        <v>0</v>
      </c>
      <c r="D45" s="34"/>
      <c r="E45" s="18">
        <f>'3 тур-2'!D19</f>
        <v>1</v>
      </c>
      <c r="F45" s="34"/>
      <c r="G45" s="18">
        <f>'2 тур-2'!B19</f>
        <v>1</v>
      </c>
      <c r="H45" s="34"/>
      <c r="I45" s="68"/>
      <c r="J45" s="68"/>
      <c r="K45" s="44"/>
      <c r="L45" s="21">
        <f t="shared" si="3"/>
        <v>2</v>
      </c>
      <c r="M45" s="44"/>
      <c r="N45" s="50"/>
    </row>
    <row r="46" spans="1:14" ht="11.25" customHeight="1">
      <c r="A46" s="17">
        <v>8</v>
      </c>
      <c r="B46" s="23" t="str">
        <f>Заявки!B55</f>
        <v>Тарасов А.</v>
      </c>
      <c r="C46" s="18">
        <f>'1 тур-1'!D20</f>
        <v>0</v>
      </c>
      <c r="D46" s="34"/>
      <c r="E46" s="18">
        <f>'3 тур-2'!D20</f>
        <v>0</v>
      </c>
      <c r="F46" s="34"/>
      <c r="G46" s="18">
        <f>'2 тур-2'!B20</f>
        <v>0</v>
      </c>
      <c r="H46" s="34"/>
      <c r="I46" s="68"/>
      <c r="J46" s="68"/>
      <c r="K46" s="44"/>
      <c r="L46" s="21">
        <f t="shared" si="3"/>
        <v>0</v>
      </c>
      <c r="M46" s="44"/>
      <c r="N46" s="50"/>
    </row>
    <row r="47" spans="1:14" ht="11.25" customHeight="1">
      <c r="A47" s="17">
        <v>9</v>
      </c>
      <c r="B47" s="23" t="str">
        <f>Заявки!B56</f>
        <v>Эприков И.</v>
      </c>
      <c r="C47" s="18">
        <f>'1 тур-1'!D21</f>
        <v>1</v>
      </c>
      <c r="D47" s="34"/>
      <c r="E47" s="18">
        <f>'3 тур-2'!D21</f>
        <v>0</v>
      </c>
      <c r="F47" s="34"/>
      <c r="G47" s="18">
        <f>'2 тур-2'!B21</f>
        <v>1</v>
      </c>
      <c r="H47" s="34"/>
      <c r="I47" s="68"/>
      <c r="J47" s="68"/>
      <c r="K47" s="44"/>
      <c r="L47" s="21">
        <f t="shared" si="3"/>
        <v>2</v>
      </c>
      <c r="M47" s="44"/>
      <c r="N47" s="50"/>
    </row>
    <row r="48" spans="1:14" ht="11.25" customHeight="1">
      <c r="A48" s="17">
        <v>10</v>
      </c>
      <c r="B48" s="23" t="str">
        <f>Заявки!B57</f>
        <v>Добронравов Б.</v>
      </c>
      <c r="C48" s="18">
        <f>'1 тур-1'!D22</f>
        <v>0</v>
      </c>
      <c r="D48" s="34"/>
      <c r="E48" s="18">
        <f>'3 тур-2'!D22</f>
        <v>0</v>
      </c>
      <c r="F48" s="34"/>
      <c r="G48" s="18">
        <f>'2 тур-2'!B22</f>
        <v>0</v>
      </c>
      <c r="H48" s="34"/>
      <c r="I48" s="68"/>
      <c r="J48" s="68"/>
      <c r="K48" s="45"/>
      <c r="L48" s="21">
        <f t="shared" si="3"/>
        <v>0</v>
      </c>
      <c r="M48" s="45"/>
      <c r="N48" s="51"/>
    </row>
    <row r="49" spans="1:14" ht="15" customHeight="1">
      <c r="A49" s="41" t="s">
        <v>23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4" ht="15" customHeight="1">
      <c r="A50" s="42" t="s">
        <v>24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1:14" ht="72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mergeCells count="45">
    <mergeCell ref="C3:D4"/>
    <mergeCell ref="E3:F4"/>
    <mergeCell ref="G3:H4"/>
    <mergeCell ref="I3:J4"/>
    <mergeCell ref="M39:M48"/>
    <mergeCell ref="N39:N48"/>
    <mergeCell ref="N3:N4"/>
    <mergeCell ref="K17:K26"/>
    <mergeCell ref="M17:M26"/>
    <mergeCell ref="N17:N26"/>
    <mergeCell ref="A49:N49"/>
    <mergeCell ref="I39:J48"/>
    <mergeCell ref="A50:N50"/>
    <mergeCell ref="K6:K15"/>
    <mergeCell ref="M6:M15"/>
    <mergeCell ref="N6:N15"/>
    <mergeCell ref="K28:K37"/>
    <mergeCell ref="M28:M37"/>
    <mergeCell ref="N28:N37"/>
    <mergeCell ref="K39:K48"/>
    <mergeCell ref="H17:H26"/>
    <mergeCell ref="J17:J26"/>
    <mergeCell ref="D39:D48"/>
    <mergeCell ref="F39:F48"/>
    <mergeCell ref="H39:H48"/>
    <mergeCell ref="A1:N1"/>
    <mergeCell ref="D28:D37"/>
    <mergeCell ref="F28:F37"/>
    <mergeCell ref="A16:N16"/>
    <mergeCell ref="A27:N27"/>
    <mergeCell ref="A2:N2"/>
    <mergeCell ref="A3:B4"/>
    <mergeCell ref="A5:N5"/>
    <mergeCell ref="K3:M3"/>
    <mergeCell ref="L4:M4"/>
    <mergeCell ref="A51:N51"/>
    <mergeCell ref="A38:N38"/>
    <mergeCell ref="C6:D15"/>
    <mergeCell ref="E17:F26"/>
    <mergeCell ref="G28:H37"/>
    <mergeCell ref="J28:J37"/>
    <mergeCell ref="F6:F15"/>
    <mergeCell ref="H6:H15"/>
    <mergeCell ref="J6:J15"/>
    <mergeCell ref="D17:D26"/>
  </mergeCells>
  <printOptions/>
  <pageMargins left="0.7874015748031497" right="0.7874015748031497" top="0.7874015748031497" bottom="0.5905511811023623" header="0.5118110236220472" footer="0.511811023622047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35"/>
  <sheetViews>
    <sheetView zoomScale="85" zoomScaleNormal="85" workbookViewId="0" topLeftCell="A4">
      <selection activeCell="A23" sqref="A23:B23"/>
    </sheetView>
  </sheetViews>
  <sheetFormatPr defaultColWidth="9.00390625" defaultRowHeight="12.75"/>
  <cols>
    <col min="1" max="1" width="27.75390625" style="0" customWidth="1"/>
    <col min="2" max="2" width="8.75390625" style="0" customWidth="1"/>
    <col min="3" max="3" width="10.75390625" style="0" customWidth="1"/>
    <col min="4" max="4" width="8.75390625" style="0" customWidth="1"/>
    <col min="5" max="5" width="27.75390625" style="0" customWidth="1"/>
  </cols>
  <sheetData>
    <row r="1" spans="1:9" ht="135" customHeight="1">
      <c r="A1" s="38"/>
      <c r="B1" s="38"/>
      <c r="C1" s="38"/>
      <c r="D1" s="38"/>
      <c r="E1" s="38"/>
      <c r="F1" s="1"/>
      <c r="G1" s="1"/>
      <c r="H1" s="1"/>
      <c r="I1" s="1"/>
    </row>
    <row r="2" spans="1:9" ht="20.25">
      <c r="A2" s="62" t="s">
        <v>0</v>
      </c>
      <c r="B2" s="62"/>
      <c r="C2" s="62"/>
      <c r="D2" s="62"/>
      <c r="E2" s="62"/>
      <c r="F2" s="4"/>
      <c r="G2" s="4"/>
      <c r="H2" s="4"/>
      <c r="I2" s="4"/>
    </row>
    <row r="3" spans="1:9" ht="16.5" customHeight="1">
      <c r="A3" s="57" t="s">
        <v>1</v>
      </c>
      <c r="B3" s="57"/>
      <c r="C3" s="57"/>
      <c r="D3" s="57"/>
      <c r="E3" s="57"/>
      <c r="F3" s="5"/>
      <c r="G3" s="5"/>
      <c r="H3" s="5"/>
      <c r="I3" s="5"/>
    </row>
    <row r="4" spans="1:9" ht="15.75">
      <c r="A4" s="57" t="s">
        <v>2</v>
      </c>
      <c r="B4" s="57"/>
      <c r="C4" s="57"/>
      <c r="D4" s="57"/>
      <c r="E4" s="57"/>
      <c r="F4" s="5"/>
      <c r="G4" s="5"/>
      <c r="H4" s="5"/>
      <c r="I4" s="5"/>
    </row>
    <row r="5" spans="1:9" ht="14.25" customHeight="1">
      <c r="A5" s="57" t="s">
        <v>3</v>
      </c>
      <c r="B5" s="57"/>
      <c r="C5" s="57"/>
      <c r="D5" s="57"/>
      <c r="E5" s="57"/>
      <c r="F5" s="5"/>
      <c r="G5" s="5"/>
      <c r="H5" s="5"/>
      <c r="I5" s="5"/>
    </row>
    <row r="6" spans="1:9" ht="30" customHeight="1">
      <c r="A6" s="60" t="s">
        <v>4</v>
      </c>
      <c r="B6" s="60"/>
      <c r="C6" s="61" t="s">
        <v>5</v>
      </c>
      <c r="D6" s="61"/>
      <c r="E6" s="61"/>
      <c r="F6" s="3"/>
      <c r="G6" s="3"/>
      <c r="H6" s="3"/>
      <c r="I6" s="3"/>
    </row>
    <row r="7" spans="1:9" ht="24" customHeight="1">
      <c r="A7" s="62" t="s">
        <v>6</v>
      </c>
      <c r="B7" s="62"/>
      <c r="C7" s="62"/>
      <c r="D7" s="62"/>
      <c r="E7" s="62"/>
      <c r="F7" s="4"/>
      <c r="G7" s="4"/>
      <c r="H7" s="4"/>
      <c r="I7" s="4"/>
    </row>
    <row r="8" spans="1:5" ht="19.5" customHeight="1" thickBot="1">
      <c r="A8" s="20" t="s">
        <v>11</v>
      </c>
      <c r="B8" s="6"/>
      <c r="C8" s="7"/>
      <c r="D8" s="6"/>
      <c r="E8" s="20" t="s">
        <v>11</v>
      </c>
    </row>
    <row r="9" spans="1:5" ht="19.5" customHeight="1" thickBot="1">
      <c r="A9" s="63" t="str">
        <f>Заявки!B4</f>
        <v>Чиновники</v>
      </c>
      <c r="B9" s="64"/>
      <c r="C9" s="8"/>
      <c r="D9" s="63" t="str">
        <f>Заявки!B46</f>
        <v>Предприниматели</v>
      </c>
      <c r="E9" s="64"/>
    </row>
    <row r="10" spans="1:5" ht="13.5" thickBot="1">
      <c r="A10" s="6"/>
      <c r="B10" s="6"/>
      <c r="C10" s="6"/>
      <c r="D10" s="6"/>
      <c r="E10" s="9"/>
    </row>
    <row r="11" spans="1:5" ht="12.75">
      <c r="A11" s="65" t="s">
        <v>7</v>
      </c>
      <c r="B11" s="65" t="s">
        <v>8</v>
      </c>
      <c r="C11" s="11" t="s">
        <v>9</v>
      </c>
      <c r="D11" s="65" t="s">
        <v>8</v>
      </c>
      <c r="E11" s="65" t="s">
        <v>7</v>
      </c>
    </row>
    <row r="12" spans="1:5" ht="13.5" thickBot="1">
      <c r="A12" s="66"/>
      <c r="B12" s="66"/>
      <c r="C12" s="12" t="s">
        <v>10</v>
      </c>
      <c r="D12" s="66"/>
      <c r="E12" s="66"/>
    </row>
    <row r="13" spans="1:5" ht="19.5" customHeight="1" thickBot="1" thickTop="1">
      <c r="A13" s="24" t="str">
        <f>Заявки!B6</f>
        <v>Володев А. А.</v>
      </c>
      <c r="B13" s="13">
        <v>0</v>
      </c>
      <c r="C13" s="10">
        <v>1</v>
      </c>
      <c r="D13" s="13">
        <f>IF(B13="-","-",1-B13)</f>
        <v>1</v>
      </c>
      <c r="E13" s="25" t="str">
        <f>Заявки!B48</f>
        <v>Сандер О. А.</v>
      </c>
    </row>
    <row r="14" spans="1:5" ht="19.5" customHeight="1" thickBot="1">
      <c r="A14" s="24" t="str">
        <f>Заявки!B7</f>
        <v>Михеев Ю. И.</v>
      </c>
      <c r="B14" s="13">
        <v>1</v>
      </c>
      <c r="C14" s="10">
        <v>2</v>
      </c>
      <c r="D14" s="13">
        <f>IF(B14="-","-",1-B14)</f>
        <v>0</v>
      </c>
      <c r="E14" s="25" t="str">
        <f>Заявки!B49</f>
        <v>Новиков В. П.</v>
      </c>
    </row>
    <row r="15" spans="1:5" ht="19.5" customHeight="1" thickBot="1">
      <c r="A15" s="24" t="str">
        <f>Заявки!B8</f>
        <v>Никитин В. Н.</v>
      </c>
      <c r="B15" s="13">
        <v>1</v>
      </c>
      <c r="C15" s="10">
        <v>3</v>
      </c>
      <c r="D15" s="13">
        <f aca="true" t="shared" si="0" ref="D15:D22">IF(B15="-","-",1-B15)</f>
        <v>0</v>
      </c>
      <c r="E15" s="25" t="str">
        <f>Заявки!B50</f>
        <v>Гальт В. А.</v>
      </c>
    </row>
    <row r="16" spans="1:5" ht="19.5" customHeight="1" thickBot="1">
      <c r="A16" s="24" t="str">
        <f>Заявки!B9</f>
        <v>Безлук С. Г.</v>
      </c>
      <c r="B16" s="13">
        <v>0</v>
      </c>
      <c r="C16" s="10">
        <v>4</v>
      </c>
      <c r="D16" s="13">
        <f t="shared" si="0"/>
        <v>1</v>
      </c>
      <c r="E16" s="25" t="str">
        <f>Заявки!B51</f>
        <v>Шаров Ф. А.</v>
      </c>
    </row>
    <row r="17" spans="1:5" ht="19.5" customHeight="1" thickBot="1">
      <c r="A17" s="24" t="str">
        <f>Заявки!B10</f>
        <v>Обухов О. В.</v>
      </c>
      <c r="B17" s="13">
        <v>0</v>
      </c>
      <c r="C17" s="10">
        <v>5</v>
      </c>
      <c r="D17" s="13">
        <f t="shared" si="0"/>
        <v>1</v>
      </c>
      <c r="E17" s="25" t="str">
        <f>Заявки!B52</f>
        <v>Цыганов М. В.</v>
      </c>
    </row>
    <row r="18" spans="1:5" ht="19.5" customHeight="1" thickBot="1">
      <c r="A18" s="24" t="str">
        <f>Заявки!B11</f>
        <v>Максимов В. Е.</v>
      </c>
      <c r="B18" s="13">
        <v>1</v>
      </c>
      <c r="C18" s="10">
        <v>6</v>
      </c>
      <c r="D18" s="13">
        <f t="shared" si="0"/>
        <v>0</v>
      </c>
      <c r="E18" s="25" t="str">
        <f>Заявки!B53</f>
        <v>Хегай В. В.</v>
      </c>
    </row>
    <row r="19" spans="1:5" ht="19.5" customHeight="1" thickBot="1">
      <c r="A19" s="24" t="str">
        <f>Заявки!B12</f>
        <v>Беркович Б. В.</v>
      </c>
      <c r="B19" s="13">
        <v>1</v>
      </c>
      <c r="C19" s="10">
        <v>7</v>
      </c>
      <c r="D19" s="13">
        <f t="shared" si="0"/>
        <v>0</v>
      </c>
      <c r="E19" s="25" t="str">
        <f>Заявки!B54</f>
        <v>Добронравова И. Ф.</v>
      </c>
    </row>
    <row r="20" spans="1:5" ht="19.5" customHeight="1" thickBot="1">
      <c r="A20" s="24" t="str">
        <f>Заявки!B13</f>
        <v>Савостьянов И. Р.</v>
      </c>
      <c r="B20" s="13">
        <v>1</v>
      </c>
      <c r="C20" s="10">
        <v>8</v>
      </c>
      <c r="D20" s="13">
        <f t="shared" si="0"/>
        <v>0</v>
      </c>
      <c r="E20" s="25" t="str">
        <f>Заявки!B55</f>
        <v>Тарасов А.</v>
      </c>
    </row>
    <row r="21" spans="1:5" ht="19.5" customHeight="1" thickBot="1">
      <c r="A21" s="24" t="str">
        <f>Заявки!B14</f>
        <v>Дорошенко И. А.</v>
      </c>
      <c r="B21" s="13">
        <v>0</v>
      </c>
      <c r="C21" s="10">
        <v>9</v>
      </c>
      <c r="D21" s="13">
        <f t="shared" si="0"/>
        <v>1</v>
      </c>
      <c r="E21" s="25" t="str">
        <f>Заявки!B56</f>
        <v>Эприков И.</v>
      </c>
    </row>
    <row r="22" spans="1:5" ht="19.5" customHeight="1" thickBot="1">
      <c r="A22" s="31" t="str">
        <f>Заявки!B15</f>
        <v>Брицко С. Г.</v>
      </c>
      <c r="B22" s="13">
        <v>1</v>
      </c>
      <c r="C22" s="10">
        <v>10</v>
      </c>
      <c r="D22" s="13">
        <f t="shared" si="0"/>
        <v>0</v>
      </c>
      <c r="E22" s="25" t="str">
        <f>Заявки!B57</f>
        <v>Добронравов Б.</v>
      </c>
    </row>
    <row r="23" spans="1:5" ht="34.5" customHeight="1">
      <c r="A23" s="59" t="str">
        <f>"Общий счёт________"&amp;TEXT(MAX(SUM(B13:B22),SUM(D13:D22)),"0,0")&amp;" : "&amp;TEXT(MIN(SUM(B13:B22),SUM(D13:D22)),"0,0")</f>
        <v>Общий счёт________6,0 : 4,0</v>
      </c>
      <c r="B23" s="59"/>
      <c r="C23" s="59" t="str">
        <f>IF(SUM(B13:B22)=SUM(D13:D22),"","в пользу команды____"&amp;IF(SUM(B13:B22)&gt;SUM(D13:D22),A9,D9))</f>
        <v>в пользу команды____Чиновники</v>
      </c>
      <c r="D23" s="59"/>
      <c r="E23" s="59"/>
    </row>
    <row r="24" spans="1:5" ht="45.75" customHeight="1">
      <c r="A24" s="58" t="s">
        <v>13</v>
      </c>
      <c r="B24" s="58"/>
      <c r="C24" s="58"/>
      <c r="D24" s="58" t="s">
        <v>14</v>
      </c>
      <c r="E24" s="58"/>
    </row>
    <row r="25" spans="1:5" ht="48.75" customHeight="1">
      <c r="A25" s="57" t="s">
        <v>12</v>
      </c>
      <c r="B25" s="57"/>
      <c r="C25" s="57"/>
      <c r="D25" s="57"/>
      <c r="E25" s="57"/>
    </row>
    <row r="26" ht="15">
      <c r="A26" s="2"/>
    </row>
    <row r="27" ht="12.75">
      <c r="A27" s="15"/>
    </row>
    <row r="30" ht="12.75">
      <c r="A30" s="15"/>
    </row>
    <row r="35" spans="2:4" ht="12.75">
      <c r="B35" s="14"/>
      <c r="D35" s="14"/>
    </row>
  </sheetData>
  <mergeCells count="19">
    <mergeCell ref="A7:E7"/>
    <mergeCell ref="A9:B9"/>
    <mergeCell ref="D9:E9"/>
    <mergeCell ref="A11:A12"/>
    <mergeCell ref="B11:B12"/>
    <mergeCell ref="D11:D12"/>
    <mergeCell ref="E11:E12"/>
    <mergeCell ref="A6:B6"/>
    <mergeCell ref="A1:E1"/>
    <mergeCell ref="C6:E6"/>
    <mergeCell ref="A2:E2"/>
    <mergeCell ref="A3:E3"/>
    <mergeCell ref="A4:E4"/>
    <mergeCell ref="A5:E5"/>
    <mergeCell ref="A25:E25"/>
    <mergeCell ref="D24:E24"/>
    <mergeCell ref="A24:C24"/>
    <mergeCell ref="C23:E23"/>
    <mergeCell ref="A23:B23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I35"/>
  <sheetViews>
    <sheetView workbookViewId="0" topLeftCell="A4">
      <selection activeCell="B17" sqref="B17"/>
    </sheetView>
  </sheetViews>
  <sheetFormatPr defaultColWidth="9.00390625" defaultRowHeight="12.75"/>
  <cols>
    <col min="1" max="1" width="27.75390625" style="0" customWidth="1"/>
    <col min="2" max="2" width="8.75390625" style="0" customWidth="1"/>
    <col min="3" max="3" width="10.75390625" style="0" customWidth="1"/>
    <col min="4" max="4" width="8.75390625" style="0" customWidth="1"/>
    <col min="5" max="5" width="27.75390625" style="0" customWidth="1"/>
  </cols>
  <sheetData>
    <row r="1" spans="1:9" ht="135" customHeight="1">
      <c r="A1" s="38"/>
      <c r="B1" s="38"/>
      <c r="C1" s="38"/>
      <c r="D1" s="38"/>
      <c r="E1" s="38"/>
      <c r="F1" s="1"/>
      <c r="G1" s="1"/>
      <c r="H1" s="1"/>
      <c r="I1" s="1"/>
    </row>
    <row r="2" spans="1:9" ht="20.25">
      <c r="A2" s="62" t="s">
        <v>0</v>
      </c>
      <c r="B2" s="62"/>
      <c r="C2" s="62"/>
      <c r="D2" s="62"/>
      <c r="E2" s="62"/>
      <c r="F2" s="4"/>
      <c r="G2" s="4"/>
      <c r="H2" s="4"/>
      <c r="I2" s="4"/>
    </row>
    <row r="3" spans="1:9" ht="16.5" customHeight="1">
      <c r="A3" s="57" t="s">
        <v>1</v>
      </c>
      <c r="B3" s="57"/>
      <c r="C3" s="57"/>
      <c r="D3" s="57"/>
      <c r="E3" s="57"/>
      <c r="F3" s="5"/>
      <c r="G3" s="5"/>
      <c r="H3" s="5"/>
      <c r="I3" s="5"/>
    </row>
    <row r="4" spans="1:9" ht="15.75">
      <c r="A4" s="57" t="s">
        <v>2</v>
      </c>
      <c r="B4" s="57"/>
      <c r="C4" s="57"/>
      <c r="D4" s="57"/>
      <c r="E4" s="57"/>
      <c r="F4" s="5"/>
      <c r="G4" s="5"/>
      <c r="H4" s="5"/>
      <c r="I4" s="5"/>
    </row>
    <row r="5" spans="1:9" ht="14.25" customHeight="1">
      <c r="A5" s="57" t="s">
        <v>3</v>
      </c>
      <c r="B5" s="57"/>
      <c r="C5" s="57"/>
      <c r="D5" s="57"/>
      <c r="E5" s="57"/>
      <c r="F5" s="5"/>
      <c r="G5" s="5"/>
      <c r="H5" s="5"/>
      <c r="I5" s="5"/>
    </row>
    <row r="6" spans="1:9" ht="30" customHeight="1">
      <c r="A6" s="60" t="s">
        <v>4</v>
      </c>
      <c r="B6" s="60"/>
      <c r="C6" s="61" t="s">
        <v>5</v>
      </c>
      <c r="D6" s="61"/>
      <c r="E6" s="61"/>
      <c r="F6" s="3"/>
      <c r="G6" s="3"/>
      <c r="H6" s="3"/>
      <c r="I6" s="3"/>
    </row>
    <row r="7" spans="1:9" ht="24" customHeight="1">
      <c r="A7" s="62" t="s">
        <v>6</v>
      </c>
      <c r="B7" s="62"/>
      <c r="C7" s="62"/>
      <c r="D7" s="62"/>
      <c r="E7" s="62"/>
      <c r="F7" s="4"/>
      <c r="G7" s="4"/>
      <c r="H7" s="4"/>
      <c r="I7" s="4"/>
    </row>
    <row r="8" spans="1:5" ht="19.5" customHeight="1" thickBot="1">
      <c r="A8" s="20" t="s">
        <v>11</v>
      </c>
      <c r="B8" s="6"/>
      <c r="C8" s="7"/>
      <c r="D8" s="6"/>
      <c r="E8" s="20" t="s">
        <v>11</v>
      </c>
    </row>
    <row r="9" spans="1:5" ht="19.5" customHeight="1" thickBot="1">
      <c r="A9" s="63" t="str">
        <f>Заявки!B18</f>
        <v>Ученая голова</v>
      </c>
      <c r="B9" s="64"/>
      <c r="C9" s="8"/>
      <c r="D9" s="63" t="str">
        <f>Заявки!B32</f>
        <v>Журналисты</v>
      </c>
      <c r="E9" s="64"/>
    </row>
    <row r="10" spans="1:5" ht="13.5" thickBot="1">
      <c r="A10" s="6"/>
      <c r="B10" s="6"/>
      <c r="C10" s="6"/>
      <c r="D10" s="6"/>
      <c r="E10" s="9"/>
    </row>
    <row r="11" spans="1:5" ht="12.75">
      <c r="A11" s="65" t="s">
        <v>7</v>
      </c>
      <c r="B11" s="65" t="s">
        <v>8</v>
      </c>
      <c r="C11" s="11" t="s">
        <v>9</v>
      </c>
      <c r="D11" s="65" t="s">
        <v>8</v>
      </c>
      <c r="E11" s="65" t="s">
        <v>7</v>
      </c>
    </row>
    <row r="12" spans="1:5" ht="13.5" thickBot="1">
      <c r="A12" s="66"/>
      <c r="B12" s="66"/>
      <c r="C12" s="12" t="s">
        <v>10</v>
      </c>
      <c r="D12" s="66"/>
      <c r="E12" s="66"/>
    </row>
    <row r="13" spans="1:5" ht="19.5" customHeight="1" thickBot="1" thickTop="1">
      <c r="A13" s="24" t="str">
        <f>Заявки!B20</f>
        <v>Слижевский А. К.</v>
      </c>
      <c r="B13" s="13">
        <v>1</v>
      </c>
      <c r="C13" s="10">
        <v>1</v>
      </c>
      <c r="D13" s="13">
        <f aca="true" t="shared" si="0" ref="D13:D22">IF(B13="-","-",1-B13)</f>
        <v>0</v>
      </c>
      <c r="E13" s="25" t="str">
        <f>Заявки!B34</f>
        <v>Селин В. В.</v>
      </c>
    </row>
    <row r="14" spans="1:5" ht="19.5" customHeight="1" thickBot="1">
      <c r="A14" s="24" t="str">
        <f>Заявки!B21</f>
        <v>Богачков И. В.</v>
      </c>
      <c r="B14" s="13">
        <v>1</v>
      </c>
      <c r="C14" s="10">
        <v>2</v>
      </c>
      <c r="D14" s="13">
        <f t="shared" si="0"/>
        <v>0</v>
      </c>
      <c r="E14" s="25" t="str">
        <f>Заявки!B35</f>
        <v>Колесников А. Ф.</v>
      </c>
    </row>
    <row r="15" spans="1:5" ht="19.5" customHeight="1" thickBot="1">
      <c r="A15" s="24" t="str">
        <f>Заявки!B22</f>
        <v>Смирнов Ю. Н.</v>
      </c>
      <c r="B15" s="13">
        <v>0</v>
      </c>
      <c r="C15" s="10">
        <v>3</v>
      </c>
      <c r="D15" s="13">
        <f t="shared" si="0"/>
        <v>1</v>
      </c>
      <c r="E15" s="25" t="str">
        <f>Заявки!B36</f>
        <v>Яицкий В. А.</v>
      </c>
    </row>
    <row r="16" spans="1:5" ht="19.5" customHeight="1" thickBot="1">
      <c r="A16" s="24" t="str">
        <f>Заявки!B23</f>
        <v>Неворотов Б. К.</v>
      </c>
      <c r="B16" s="13">
        <v>0</v>
      </c>
      <c r="C16" s="10">
        <v>4</v>
      </c>
      <c r="D16" s="13">
        <f t="shared" si="0"/>
        <v>1</v>
      </c>
      <c r="E16" s="25" t="str">
        <f>Заявки!B37</f>
        <v>Громов О. Н.</v>
      </c>
    </row>
    <row r="17" spans="1:5" ht="19.5" customHeight="1" thickBot="1">
      <c r="A17" s="24" t="str">
        <f>Заявки!B24</f>
        <v>Морарь П. В.</v>
      </c>
      <c r="B17" s="13">
        <v>0</v>
      </c>
      <c r="C17" s="10">
        <v>5</v>
      </c>
      <c r="D17" s="13">
        <f t="shared" si="0"/>
        <v>1</v>
      </c>
      <c r="E17" s="25" t="str">
        <f>Заявки!B38</f>
        <v>Чуль В. Е.</v>
      </c>
    </row>
    <row r="18" spans="1:5" ht="19.5" customHeight="1" thickBot="1">
      <c r="A18" s="24" t="str">
        <f>Заявки!B25</f>
        <v>Шульга Р. Б.</v>
      </c>
      <c r="B18" s="13">
        <v>0</v>
      </c>
      <c r="C18" s="10">
        <v>6</v>
      </c>
      <c r="D18" s="13">
        <f t="shared" si="0"/>
        <v>1</v>
      </c>
      <c r="E18" s="25" t="str">
        <f>Заявки!B39</f>
        <v>Шабанов Е. А.</v>
      </c>
    </row>
    <row r="19" spans="1:5" ht="19.5" customHeight="1" thickBot="1">
      <c r="A19" s="24" t="str">
        <f>Заявки!B26</f>
        <v>Грюнер Д. А.</v>
      </c>
      <c r="B19" s="13">
        <v>0</v>
      </c>
      <c r="C19" s="10">
        <v>7</v>
      </c>
      <c r="D19" s="13">
        <f t="shared" si="0"/>
        <v>1</v>
      </c>
      <c r="E19" s="25" t="str">
        <f>Заявки!B40</f>
        <v>Суриков В. В.</v>
      </c>
    </row>
    <row r="20" spans="1:5" ht="19.5" customHeight="1" thickBot="1">
      <c r="A20" s="24" t="str">
        <f>Заявки!B27</f>
        <v>Тодер Д. Г.</v>
      </c>
      <c r="B20" s="13">
        <v>1</v>
      </c>
      <c r="C20" s="10">
        <v>8</v>
      </c>
      <c r="D20" s="13">
        <f t="shared" si="0"/>
        <v>0</v>
      </c>
      <c r="E20" s="25" t="str">
        <f>Заявки!B41</f>
        <v>Санников И. Н.</v>
      </c>
    </row>
    <row r="21" spans="1:5" ht="19.5" customHeight="1" thickBot="1">
      <c r="A21" s="24" t="str">
        <f>Заявки!B28</f>
        <v>Тодер А. Г.</v>
      </c>
      <c r="B21" s="13">
        <v>1</v>
      </c>
      <c r="C21" s="10">
        <v>9</v>
      </c>
      <c r="D21" s="13">
        <f t="shared" si="0"/>
        <v>0</v>
      </c>
      <c r="E21" s="25" t="str">
        <f>Заявки!B42</f>
        <v>Ефименко С. Е.</v>
      </c>
    </row>
    <row r="22" spans="1:5" ht="19.5" customHeight="1" thickBot="1">
      <c r="A22" s="24" t="str">
        <f>Заявки!B29</f>
        <v>Богачкова А. И.</v>
      </c>
      <c r="B22" s="13">
        <v>1</v>
      </c>
      <c r="C22" s="10">
        <v>10</v>
      </c>
      <c r="D22" s="13">
        <f t="shared" si="0"/>
        <v>0</v>
      </c>
      <c r="E22" s="25" t="str">
        <f>Заявки!B43</f>
        <v>Некрашевич Р. Д.</v>
      </c>
    </row>
    <row r="23" spans="1:5" ht="34.5" customHeight="1">
      <c r="A23" s="59" t="str">
        <f>"Общий счёт________"&amp;TEXT(MAX(SUM(B13:B22),SUM(D13:D22)),"0,0")&amp;" : "&amp;TEXT(MIN(SUM(B13:B22),SUM(D13:D22)),"0,0")</f>
        <v>Общий счёт________5,0 : 5,0</v>
      </c>
      <c r="B23" s="59"/>
      <c r="C23" s="59">
        <f>IF(SUM(B13:B22)=SUM(D13:D22),"","в пользу команды____"&amp;IF(SUM(B13:B22)&gt;SUM(D13:D22),A9,D9))</f>
      </c>
      <c r="D23" s="59"/>
      <c r="E23" s="59"/>
    </row>
    <row r="24" spans="1:5" ht="45.75" customHeight="1">
      <c r="A24" s="58" t="s">
        <v>13</v>
      </c>
      <c r="B24" s="58"/>
      <c r="C24" s="58"/>
      <c r="D24" s="58" t="s">
        <v>14</v>
      </c>
      <c r="E24" s="58"/>
    </row>
    <row r="25" spans="1:5" ht="48.75" customHeight="1">
      <c r="A25" s="57" t="s">
        <v>12</v>
      </c>
      <c r="B25" s="57"/>
      <c r="C25" s="57"/>
      <c r="D25" s="57"/>
      <c r="E25" s="57"/>
    </row>
    <row r="26" ht="15">
      <c r="A26" s="2"/>
    </row>
    <row r="27" ht="12.75">
      <c r="A27" s="15"/>
    </row>
    <row r="30" ht="12.75">
      <c r="A30" s="15"/>
    </row>
    <row r="35" spans="2:4" ht="12.75">
      <c r="B35" s="14"/>
      <c r="D35" s="14"/>
    </row>
  </sheetData>
  <mergeCells count="19">
    <mergeCell ref="A25:E25"/>
    <mergeCell ref="D24:E24"/>
    <mergeCell ref="A24:C24"/>
    <mergeCell ref="C23:E23"/>
    <mergeCell ref="A23:B23"/>
    <mergeCell ref="A6:B6"/>
    <mergeCell ref="A1:E1"/>
    <mergeCell ref="C6:E6"/>
    <mergeCell ref="A2:E2"/>
    <mergeCell ref="A3:E3"/>
    <mergeCell ref="A4:E4"/>
    <mergeCell ref="A5:E5"/>
    <mergeCell ref="A7:E7"/>
    <mergeCell ref="A9:B9"/>
    <mergeCell ref="D9:E9"/>
    <mergeCell ref="A11:A12"/>
    <mergeCell ref="B11:B12"/>
    <mergeCell ref="D11:D12"/>
    <mergeCell ref="E11:E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I35"/>
  <sheetViews>
    <sheetView workbookViewId="0" topLeftCell="A4">
      <selection activeCell="B19" sqref="B19"/>
    </sheetView>
  </sheetViews>
  <sheetFormatPr defaultColWidth="9.00390625" defaultRowHeight="12.75"/>
  <cols>
    <col min="1" max="1" width="27.75390625" style="0" customWidth="1"/>
    <col min="2" max="2" width="8.75390625" style="0" customWidth="1"/>
    <col min="3" max="3" width="10.75390625" style="0" customWidth="1"/>
    <col min="4" max="4" width="8.75390625" style="0" customWidth="1"/>
    <col min="5" max="5" width="27.75390625" style="0" customWidth="1"/>
  </cols>
  <sheetData>
    <row r="1" spans="1:9" ht="135" customHeight="1">
      <c r="A1" s="38"/>
      <c r="B1" s="38"/>
      <c r="C1" s="38"/>
      <c r="D1" s="38"/>
      <c r="E1" s="38"/>
      <c r="F1" s="1"/>
      <c r="G1" s="1"/>
      <c r="H1" s="1"/>
      <c r="I1" s="1"/>
    </row>
    <row r="2" spans="1:9" ht="20.25">
      <c r="A2" s="62" t="s">
        <v>0</v>
      </c>
      <c r="B2" s="62"/>
      <c r="C2" s="62"/>
      <c r="D2" s="62"/>
      <c r="E2" s="62"/>
      <c r="F2" s="4"/>
      <c r="G2" s="4"/>
      <c r="H2" s="4"/>
      <c r="I2" s="4"/>
    </row>
    <row r="3" spans="1:9" ht="16.5" customHeight="1">
      <c r="A3" s="57" t="s">
        <v>1</v>
      </c>
      <c r="B3" s="57"/>
      <c r="C3" s="57"/>
      <c r="D3" s="57"/>
      <c r="E3" s="57"/>
      <c r="F3" s="5"/>
      <c r="G3" s="5"/>
      <c r="H3" s="5"/>
      <c r="I3" s="5"/>
    </row>
    <row r="4" spans="1:9" ht="15.75">
      <c r="A4" s="57" t="s">
        <v>2</v>
      </c>
      <c r="B4" s="57"/>
      <c r="C4" s="57"/>
      <c r="D4" s="57"/>
      <c r="E4" s="57"/>
      <c r="F4" s="5"/>
      <c r="G4" s="5"/>
      <c r="H4" s="5"/>
      <c r="I4" s="5"/>
    </row>
    <row r="5" spans="1:9" ht="14.25" customHeight="1">
      <c r="A5" s="57" t="s">
        <v>3</v>
      </c>
      <c r="B5" s="57"/>
      <c r="C5" s="57"/>
      <c r="D5" s="57"/>
      <c r="E5" s="57"/>
      <c r="F5" s="5"/>
      <c r="G5" s="5"/>
      <c r="H5" s="5"/>
      <c r="I5" s="5"/>
    </row>
    <row r="6" spans="1:9" ht="30" customHeight="1">
      <c r="A6" s="60" t="s">
        <v>4</v>
      </c>
      <c r="B6" s="60"/>
      <c r="C6" s="61" t="s">
        <v>5</v>
      </c>
      <c r="D6" s="61"/>
      <c r="E6" s="61"/>
      <c r="F6" s="3"/>
      <c r="G6" s="3"/>
      <c r="H6" s="3"/>
      <c r="I6" s="3"/>
    </row>
    <row r="7" spans="1:9" ht="24" customHeight="1">
      <c r="A7" s="62" t="s">
        <v>25</v>
      </c>
      <c r="B7" s="62"/>
      <c r="C7" s="62"/>
      <c r="D7" s="62"/>
      <c r="E7" s="62"/>
      <c r="F7" s="4"/>
      <c r="G7" s="4"/>
      <c r="H7" s="4"/>
      <c r="I7" s="4"/>
    </row>
    <row r="8" spans="1:5" ht="19.5" customHeight="1" thickBot="1">
      <c r="A8" s="20" t="s">
        <v>11</v>
      </c>
      <c r="B8" s="6"/>
      <c r="C8" s="7"/>
      <c r="D8" s="6"/>
      <c r="E8" s="20" t="s">
        <v>11</v>
      </c>
    </row>
    <row r="9" spans="1:5" ht="19.5" customHeight="1" thickBot="1">
      <c r="A9" s="63" t="str">
        <f>Заявки!B4</f>
        <v>Чиновники</v>
      </c>
      <c r="B9" s="64"/>
      <c r="C9" s="8"/>
      <c r="D9" s="63" t="str">
        <f>Заявки!B18</f>
        <v>Ученая голова</v>
      </c>
      <c r="E9" s="64"/>
    </row>
    <row r="10" spans="1:5" ht="13.5" thickBot="1">
      <c r="A10" s="6"/>
      <c r="B10" s="6"/>
      <c r="C10" s="6"/>
      <c r="D10" s="6"/>
      <c r="E10" s="9"/>
    </row>
    <row r="11" spans="1:5" ht="12.75">
      <c r="A11" s="65" t="s">
        <v>7</v>
      </c>
      <c r="B11" s="65" t="s">
        <v>8</v>
      </c>
      <c r="C11" s="11" t="s">
        <v>9</v>
      </c>
      <c r="D11" s="65" t="s">
        <v>8</v>
      </c>
      <c r="E11" s="65" t="s">
        <v>7</v>
      </c>
    </row>
    <row r="12" spans="1:5" ht="13.5" thickBot="1">
      <c r="A12" s="66"/>
      <c r="B12" s="66"/>
      <c r="C12" s="12" t="s">
        <v>10</v>
      </c>
      <c r="D12" s="66"/>
      <c r="E12" s="66"/>
    </row>
    <row r="13" spans="1:5" ht="19.5" customHeight="1" thickBot="1" thickTop="1">
      <c r="A13" s="24" t="str">
        <f>Заявки!B6</f>
        <v>Володев А. А.</v>
      </c>
      <c r="B13" s="13">
        <v>0</v>
      </c>
      <c r="C13" s="10">
        <v>1</v>
      </c>
      <c r="D13" s="13">
        <f aca="true" t="shared" si="0" ref="D13:D22">IF(B13="-","-",1-B13)</f>
        <v>1</v>
      </c>
      <c r="E13" s="25" t="str">
        <f>Заявки!B20</f>
        <v>Слижевский А. К.</v>
      </c>
    </row>
    <row r="14" spans="1:5" ht="19.5" customHeight="1" thickBot="1">
      <c r="A14" s="24" t="str">
        <f>Заявки!B7</f>
        <v>Михеев Ю. И.</v>
      </c>
      <c r="B14" s="13">
        <v>0</v>
      </c>
      <c r="C14" s="10">
        <v>2</v>
      </c>
      <c r="D14" s="13">
        <f t="shared" si="0"/>
        <v>1</v>
      </c>
      <c r="E14" s="25" t="str">
        <f>Заявки!B21</f>
        <v>Богачков И. В.</v>
      </c>
    </row>
    <row r="15" spans="1:5" ht="19.5" customHeight="1" thickBot="1">
      <c r="A15" s="24" t="str">
        <f>Заявки!B8</f>
        <v>Никитин В. Н.</v>
      </c>
      <c r="B15" s="13">
        <v>1</v>
      </c>
      <c r="C15" s="10">
        <v>3</v>
      </c>
      <c r="D15" s="13">
        <f t="shared" si="0"/>
        <v>0</v>
      </c>
      <c r="E15" s="25" t="str">
        <f>Заявки!B22</f>
        <v>Смирнов Ю. Н.</v>
      </c>
    </row>
    <row r="16" spans="1:5" ht="19.5" customHeight="1" thickBot="1">
      <c r="A16" s="24" t="str">
        <f>Заявки!B9</f>
        <v>Безлук С. Г.</v>
      </c>
      <c r="B16" s="13">
        <v>0</v>
      </c>
      <c r="C16" s="10">
        <v>4</v>
      </c>
      <c r="D16" s="13">
        <f t="shared" si="0"/>
        <v>1</v>
      </c>
      <c r="E16" s="25" t="str">
        <f>Заявки!B23</f>
        <v>Неворотов Б. К.</v>
      </c>
    </row>
    <row r="17" spans="1:5" ht="19.5" customHeight="1" thickBot="1">
      <c r="A17" s="24" t="str">
        <f>Заявки!B10</f>
        <v>Обухов О. В.</v>
      </c>
      <c r="B17" s="13">
        <v>1</v>
      </c>
      <c r="C17" s="10">
        <v>5</v>
      </c>
      <c r="D17" s="13">
        <f t="shared" si="0"/>
        <v>0</v>
      </c>
      <c r="E17" s="25" t="str">
        <f>Заявки!B24</f>
        <v>Морарь П. В.</v>
      </c>
    </row>
    <row r="18" spans="1:5" ht="19.5" customHeight="1" thickBot="1">
      <c r="A18" s="24" t="str">
        <f>Заявки!B11</f>
        <v>Максимов В. Е.</v>
      </c>
      <c r="B18" s="13">
        <v>1</v>
      </c>
      <c r="C18" s="10">
        <v>6</v>
      </c>
      <c r="D18" s="13">
        <f t="shared" si="0"/>
        <v>0</v>
      </c>
      <c r="E18" s="25" t="str">
        <f>Заявки!B25</f>
        <v>Шульга Р. Б.</v>
      </c>
    </row>
    <row r="19" spans="1:5" ht="19.5" customHeight="1" thickBot="1">
      <c r="A19" s="24" t="str">
        <f>Заявки!B12</f>
        <v>Беркович Б. В.</v>
      </c>
      <c r="B19" s="13">
        <v>1</v>
      </c>
      <c r="C19" s="10">
        <v>7</v>
      </c>
      <c r="D19" s="13">
        <f t="shared" si="0"/>
        <v>0</v>
      </c>
      <c r="E19" s="25" t="str">
        <f>Заявки!B26</f>
        <v>Грюнер Д. А.</v>
      </c>
    </row>
    <row r="20" spans="1:5" ht="19.5" customHeight="1" thickBot="1">
      <c r="A20" s="24" t="str">
        <f>Заявки!B13</f>
        <v>Савостьянов И. Р.</v>
      </c>
      <c r="B20" s="13">
        <v>0</v>
      </c>
      <c r="C20" s="10">
        <v>8</v>
      </c>
      <c r="D20" s="13">
        <f t="shared" si="0"/>
        <v>1</v>
      </c>
      <c r="E20" s="25" t="str">
        <f>Заявки!B27</f>
        <v>Тодер Д. Г.</v>
      </c>
    </row>
    <row r="21" spans="1:5" ht="19.5" customHeight="1" thickBot="1">
      <c r="A21" s="24" t="str">
        <f>Заявки!B14</f>
        <v>Дорошенко И. А.</v>
      </c>
      <c r="B21" s="13">
        <v>0</v>
      </c>
      <c r="C21" s="10">
        <v>9</v>
      </c>
      <c r="D21" s="13">
        <f t="shared" si="0"/>
        <v>1</v>
      </c>
      <c r="E21" s="25" t="str">
        <f>Заявки!B28</f>
        <v>Тодер А. Г.</v>
      </c>
    </row>
    <row r="22" spans="1:5" ht="19.5" customHeight="1" thickBot="1">
      <c r="A22" s="24" t="str">
        <f>Заявки!B15</f>
        <v>Брицко С. Г.</v>
      </c>
      <c r="B22" s="13">
        <v>0</v>
      </c>
      <c r="C22" s="10">
        <v>10</v>
      </c>
      <c r="D22" s="13">
        <f t="shared" si="0"/>
        <v>1</v>
      </c>
      <c r="E22" s="25" t="str">
        <f>Заявки!B29</f>
        <v>Богачкова А. И.</v>
      </c>
    </row>
    <row r="23" spans="1:5" ht="34.5" customHeight="1">
      <c r="A23" s="59" t="str">
        <f>"Общий счёт________"&amp;TEXT(MAX(SUM(B13:B22),SUM(D13:D22)),"0,0")&amp;" : "&amp;TEXT(MIN(SUM(B13:B22),SUM(D13:D22)),"0,0")</f>
        <v>Общий счёт________6,0 : 4,0</v>
      </c>
      <c r="B23" s="59"/>
      <c r="C23" s="59" t="str">
        <f>IF(SUM(B13:B22)=SUM(D13:D22),"","в пользу команды____"&amp;IF(SUM(B13:B22)&gt;SUM(D13:D22),A9,D9))</f>
        <v>в пользу команды____Ученая голова</v>
      </c>
      <c r="D23" s="59"/>
      <c r="E23" s="59"/>
    </row>
    <row r="24" spans="1:5" ht="45.75" customHeight="1">
      <c r="A24" s="58" t="s">
        <v>13</v>
      </c>
      <c r="B24" s="58"/>
      <c r="C24" s="58"/>
      <c r="D24" s="58" t="s">
        <v>14</v>
      </c>
      <c r="E24" s="58"/>
    </row>
    <row r="25" spans="1:5" ht="48.75" customHeight="1">
      <c r="A25" s="57" t="s">
        <v>12</v>
      </c>
      <c r="B25" s="57"/>
      <c r="C25" s="57"/>
      <c r="D25" s="57"/>
      <c r="E25" s="57"/>
    </row>
    <row r="26" ht="15">
      <c r="A26" s="2"/>
    </row>
    <row r="27" ht="12.75">
      <c r="A27" s="15"/>
    </row>
    <row r="30" ht="12.75">
      <c r="A30" s="15"/>
    </row>
    <row r="35" spans="2:4" ht="12.75">
      <c r="B35" s="14"/>
      <c r="D35" s="14"/>
    </row>
  </sheetData>
  <mergeCells count="19">
    <mergeCell ref="A25:E25"/>
    <mergeCell ref="D24:E24"/>
    <mergeCell ref="A24:C24"/>
    <mergeCell ref="C23:E23"/>
    <mergeCell ref="A23:B23"/>
    <mergeCell ref="A6:B6"/>
    <mergeCell ref="A1:E1"/>
    <mergeCell ref="C6:E6"/>
    <mergeCell ref="A2:E2"/>
    <mergeCell ref="A3:E3"/>
    <mergeCell ref="A4:E4"/>
    <mergeCell ref="A5:E5"/>
    <mergeCell ref="A7:E7"/>
    <mergeCell ref="A9:B9"/>
    <mergeCell ref="D9:E9"/>
    <mergeCell ref="A11:A12"/>
    <mergeCell ref="B11:B12"/>
    <mergeCell ref="D11:D12"/>
    <mergeCell ref="E11:E1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35"/>
  <sheetViews>
    <sheetView workbookViewId="0" topLeftCell="A4">
      <selection activeCell="B18" sqref="B18"/>
    </sheetView>
  </sheetViews>
  <sheetFormatPr defaultColWidth="9.00390625" defaultRowHeight="12.75"/>
  <cols>
    <col min="1" max="1" width="27.75390625" style="0" customWidth="1"/>
    <col min="2" max="2" width="8.75390625" style="0" customWidth="1"/>
    <col min="3" max="3" width="10.75390625" style="0" customWidth="1"/>
    <col min="4" max="4" width="8.75390625" style="0" customWidth="1"/>
    <col min="5" max="5" width="27.75390625" style="0" customWidth="1"/>
  </cols>
  <sheetData>
    <row r="1" spans="1:9" ht="135" customHeight="1">
      <c r="A1" s="38"/>
      <c r="B1" s="38"/>
      <c r="C1" s="38"/>
      <c r="D1" s="38"/>
      <c r="E1" s="38"/>
      <c r="F1" s="1"/>
      <c r="G1" s="1"/>
      <c r="H1" s="1"/>
      <c r="I1" s="1"/>
    </row>
    <row r="2" spans="1:9" ht="20.25">
      <c r="A2" s="62" t="s">
        <v>0</v>
      </c>
      <c r="B2" s="62"/>
      <c r="C2" s="62"/>
      <c r="D2" s="62"/>
      <c r="E2" s="62"/>
      <c r="F2" s="4"/>
      <c r="G2" s="4"/>
      <c r="H2" s="4"/>
      <c r="I2" s="4"/>
    </row>
    <row r="3" spans="1:9" ht="16.5" customHeight="1">
      <c r="A3" s="57" t="s">
        <v>1</v>
      </c>
      <c r="B3" s="57"/>
      <c r="C3" s="57"/>
      <c r="D3" s="57"/>
      <c r="E3" s="57"/>
      <c r="F3" s="5"/>
      <c r="G3" s="5"/>
      <c r="H3" s="5"/>
      <c r="I3" s="5"/>
    </row>
    <row r="4" spans="1:9" ht="15.75">
      <c r="A4" s="57" t="s">
        <v>2</v>
      </c>
      <c r="B4" s="57"/>
      <c r="C4" s="57"/>
      <c r="D4" s="57"/>
      <c r="E4" s="57"/>
      <c r="F4" s="5"/>
      <c r="G4" s="5"/>
      <c r="H4" s="5"/>
      <c r="I4" s="5"/>
    </row>
    <row r="5" spans="1:9" ht="14.25" customHeight="1">
      <c r="A5" s="57" t="s">
        <v>3</v>
      </c>
      <c r="B5" s="57"/>
      <c r="C5" s="57"/>
      <c r="D5" s="57"/>
      <c r="E5" s="57"/>
      <c r="F5" s="5"/>
      <c r="G5" s="5"/>
      <c r="H5" s="5"/>
      <c r="I5" s="5"/>
    </row>
    <row r="6" spans="1:9" ht="30" customHeight="1">
      <c r="A6" s="60" t="s">
        <v>4</v>
      </c>
      <c r="B6" s="60"/>
      <c r="C6" s="61" t="s">
        <v>5</v>
      </c>
      <c r="D6" s="61"/>
      <c r="E6" s="61"/>
      <c r="F6" s="3"/>
      <c r="G6" s="3"/>
      <c r="H6" s="3"/>
      <c r="I6" s="3"/>
    </row>
    <row r="7" spans="1:9" ht="24" customHeight="1">
      <c r="A7" s="62" t="s">
        <v>25</v>
      </c>
      <c r="B7" s="62"/>
      <c r="C7" s="62"/>
      <c r="D7" s="62"/>
      <c r="E7" s="62"/>
      <c r="F7" s="4"/>
      <c r="G7" s="4"/>
      <c r="H7" s="4"/>
      <c r="I7" s="4"/>
    </row>
    <row r="8" spans="1:5" ht="19.5" customHeight="1" thickBot="1">
      <c r="A8" s="20" t="s">
        <v>11</v>
      </c>
      <c r="B8" s="6"/>
      <c r="C8" s="7"/>
      <c r="D8" s="6"/>
      <c r="E8" s="20" t="s">
        <v>11</v>
      </c>
    </row>
    <row r="9" spans="1:5" ht="19.5" customHeight="1" thickBot="1">
      <c r="A9" s="63" t="str">
        <f>Заявки!B46</f>
        <v>Предприниматели</v>
      </c>
      <c r="B9" s="64"/>
      <c r="C9" s="8"/>
      <c r="D9" s="63" t="str">
        <f>Заявки!B32</f>
        <v>Журналисты</v>
      </c>
      <c r="E9" s="64"/>
    </row>
    <row r="10" spans="1:5" ht="13.5" thickBot="1">
      <c r="A10" s="6"/>
      <c r="B10" s="6"/>
      <c r="C10" s="6"/>
      <c r="D10" s="6"/>
      <c r="E10" s="9"/>
    </row>
    <row r="11" spans="1:5" ht="12.75">
      <c r="A11" s="65" t="s">
        <v>7</v>
      </c>
      <c r="B11" s="65" t="s">
        <v>8</v>
      </c>
      <c r="C11" s="11" t="s">
        <v>9</v>
      </c>
      <c r="D11" s="65" t="s">
        <v>8</v>
      </c>
      <c r="E11" s="65" t="s">
        <v>7</v>
      </c>
    </row>
    <row r="12" spans="1:5" ht="13.5" thickBot="1">
      <c r="A12" s="66"/>
      <c r="B12" s="66"/>
      <c r="C12" s="12" t="s">
        <v>10</v>
      </c>
      <c r="D12" s="66"/>
      <c r="E12" s="66"/>
    </row>
    <row r="13" spans="1:5" ht="19.5" customHeight="1" thickBot="1" thickTop="1">
      <c r="A13" s="24" t="str">
        <f>Заявки!B48</f>
        <v>Сандер О. А.</v>
      </c>
      <c r="B13" s="13">
        <v>0</v>
      </c>
      <c r="C13" s="10">
        <v>1</v>
      </c>
      <c r="D13" s="13">
        <f aca="true" t="shared" si="0" ref="D13:D22">IF(B13="-","-",1-B13)</f>
        <v>1</v>
      </c>
      <c r="E13" s="25" t="str">
        <f>Заявки!B34</f>
        <v>Селин В. В.</v>
      </c>
    </row>
    <row r="14" spans="1:5" ht="19.5" customHeight="1" thickBot="1">
      <c r="A14" s="24" t="str">
        <f>Заявки!B49</f>
        <v>Новиков В. П.</v>
      </c>
      <c r="B14" s="13">
        <v>1</v>
      </c>
      <c r="C14" s="10">
        <v>2</v>
      </c>
      <c r="D14" s="13">
        <f t="shared" si="0"/>
        <v>0</v>
      </c>
      <c r="E14" s="25" t="str">
        <f>Заявки!B35</f>
        <v>Колесников А. Ф.</v>
      </c>
    </row>
    <row r="15" spans="1:5" ht="19.5" customHeight="1" thickBot="1">
      <c r="A15" s="24" t="str">
        <f>Заявки!B50</f>
        <v>Гальт В. А.</v>
      </c>
      <c r="B15" s="13">
        <v>1</v>
      </c>
      <c r="C15" s="10">
        <v>3</v>
      </c>
      <c r="D15" s="13">
        <f t="shared" si="0"/>
        <v>0</v>
      </c>
      <c r="E15" s="25" t="str">
        <f>Заявки!B36</f>
        <v>Яицкий В. А.</v>
      </c>
    </row>
    <row r="16" spans="1:5" ht="19.5" customHeight="1" thickBot="1">
      <c r="A16" s="24" t="str">
        <f>Заявки!B51</f>
        <v>Шаров Ф. А.</v>
      </c>
      <c r="B16" s="13">
        <v>0.5</v>
      </c>
      <c r="C16" s="10">
        <v>4</v>
      </c>
      <c r="D16" s="13">
        <f t="shared" si="0"/>
        <v>0.5</v>
      </c>
      <c r="E16" s="25" t="str">
        <f>Заявки!B37</f>
        <v>Громов О. Н.</v>
      </c>
    </row>
    <row r="17" spans="1:5" ht="19.5" customHeight="1" thickBot="1">
      <c r="A17" s="24" t="str">
        <f>Заявки!B52</f>
        <v>Цыганов М. В.</v>
      </c>
      <c r="B17" s="13">
        <v>1</v>
      </c>
      <c r="C17" s="10">
        <v>5</v>
      </c>
      <c r="D17" s="13">
        <f t="shared" si="0"/>
        <v>0</v>
      </c>
      <c r="E17" s="25" t="str">
        <f>Заявки!B38</f>
        <v>Чуль В. Е.</v>
      </c>
    </row>
    <row r="18" spans="1:5" ht="19.5" customHeight="1" thickBot="1">
      <c r="A18" s="24" t="str">
        <f>Заявки!B53</f>
        <v>Хегай В. В.</v>
      </c>
      <c r="B18" s="13">
        <v>0</v>
      </c>
      <c r="C18" s="10">
        <v>6</v>
      </c>
      <c r="D18" s="13">
        <f t="shared" si="0"/>
        <v>1</v>
      </c>
      <c r="E18" s="25" t="str">
        <f>Заявки!B39</f>
        <v>Шабанов Е. А.</v>
      </c>
    </row>
    <row r="19" spans="1:5" ht="19.5" customHeight="1" thickBot="1">
      <c r="A19" s="24" t="str">
        <f>Заявки!B54</f>
        <v>Добронравова И. Ф.</v>
      </c>
      <c r="B19" s="13">
        <v>1</v>
      </c>
      <c r="C19" s="10">
        <v>7</v>
      </c>
      <c r="D19" s="13">
        <f t="shared" si="0"/>
        <v>0</v>
      </c>
      <c r="E19" s="25" t="str">
        <f>Заявки!B40</f>
        <v>Суриков В. В.</v>
      </c>
    </row>
    <row r="20" spans="1:5" ht="19.5" customHeight="1" thickBot="1">
      <c r="A20" s="24" t="str">
        <f>Заявки!B55</f>
        <v>Тарасов А.</v>
      </c>
      <c r="B20" s="13">
        <v>0</v>
      </c>
      <c r="C20" s="10">
        <v>8</v>
      </c>
      <c r="D20" s="13">
        <f t="shared" si="0"/>
        <v>1</v>
      </c>
      <c r="E20" s="25" t="str">
        <f>Заявки!B41</f>
        <v>Санников И. Н.</v>
      </c>
    </row>
    <row r="21" spans="1:5" ht="19.5" customHeight="1" thickBot="1">
      <c r="A21" s="24" t="str">
        <f>Заявки!B56</f>
        <v>Эприков И.</v>
      </c>
      <c r="B21" s="13">
        <v>1</v>
      </c>
      <c r="C21" s="10">
        <v>9</v>
      </c>
      <c r="D21" s="13">
        <f t="shared" si="0"/>
        <v>0</v>
      </c>
      <c r="E21" s="25" t="str">
        <f>Заявки!B42</f>
        <v>Ефименко С. Е.</v>
      </c>
    </row>
    <row r="22" spans="1:5" ht="19.5" customHeight="1" thickBot="1">
      <c r="A22" s="24" t="str">
        <f>Заявки!B57</f>
        <v>Добронравов Б.</v>
      </c>
      <c r="B22" s="13">
        <v>0</v>
      </c>
      <c r="C22" s="10">
        <v>10</v>
      </c>
      <c r="D22" s="13">
        <f t="shared" si="0"/>
        <v>1</v>
      </c>
      <c r="E22" s="25" t="str">
        <f>Заявки!B43</f>
        <v>Некрашевич Р. Д.</v>
      </c>
    </row>
    <row r="23" spans="1:5" ht="34.5" customHeight="1">
      <c r="A23" s="59" t="str">
        <f>"Общий счёт________"&amp;TEXT(MAX(SUM(B13:B22),SUM(D13:D22)),"0,0")&amp;" : "&amp;TEXT(MIN(SUM(B13:B22),SUM(D13:D22)),"0,0")</f>
        <v>Общий счёт________5,5 : 4,5</v>
      </c>
      <c r="B23" s="59"/>
      <c r="C23" s="59" t="str">
        <f>IF(SUM(B13:B22)=SUM(D13:D22),"","в пользу команды____"&amp;IF(SUM(B13:B22)&gt;SUM(D13:D22),A9,D9))</f>
        <v>в пользу команды____Предприниматели</v>
      </c>
      <c r="D23" s="59"/>
      <c r="E23" s="59"/>
    </row>
    <row r="24" spans="1:5" ht="45.75" customHeight="1">
      <c r="A24" s="58" t="s">
        <v>13</v>
      </c>
      <c r="B24" s="58"/>
      <c r="C24" s="58"/>
      <c r="D24" s="58" t="s">
        <v>14</v>
      </c>
      <c r="E24" s="58"/>
    </row>
    <row r="25" spans="1:5" ht="48.75" customHeight="1">
      <c r="A25" s="57" t="s">
        <v>12</v>
      </c>
      <c r="B25" s="57"/>
      <c r="C25" s="57"/>
      <c r="D25" s="57"/>
      <c r="E25" s="57"/>
    </row>
    <row r="26" ht="15">
      <c r="A26" s="2"/>
    </row>
    <row r="27" ht="12.75">
      <c r="A27" s="15"/>
    </row>
    <row r="30" ht="12.75">
      <c r="A30" s="15"/>
    </row>
    <row r="35" spans="2:4" ht="12.75">
      <c r="B35" s="14"/>
      <c r="D35" s="14"/>
    </row>
  </sheetData>
  <mergeCells count="19">
    <mergeCell ref="A7:E7"/>
    <mergeCell ref="A9:B9"/>
    <mergeCell ref="D9:E9"/>
    <mergeCell ref="A11:A12"/>
    <mergeCell ref="B11:B12"/>
    <mergeCell ref="D11:D12"/>
    <mergeCell ref="E11:E12"/>
    <mergeCell ref="A6:B6"/>
    <mergeCell ref="A1:E1"/>
    <mergeCell ref="C6:E6"/>
    <mergeCell ref="A2:E2"/>
    <mergeCell ref="A3:E3"/>
    <mergeCell ref="A4:E4"/>
    <mergeCell ref="A5:E5"/>
    <mergeCell ref="A25:E25"/>
    <mergeCell ref="D24:E24"/>
    <mergeCell ref="A24:C24"/>
    <mergeCell ref="C23:E23"/>
    <mergeCell ref="A23:B23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I35"/>
  <sheetViews>
    <sheetView workbookViewId="0" topLeftCell="A4">
      <selection activeCell="B18" sqref="B18"/>
    </sheetView>
  </sheetViews>
  <sheetFormatPr defaultColWidth="9.00390625" defaultRowHeight="12.75"/>
  <cols>
    <col min="1" max="1" width="27.75390625" style="0" customWidth="1"/>
    <col min="2" max="2" width="8.75390625" style="0" customWidth="1"/>
    <col min="3" max="3" width="10.75390625" style="0" customWidth="1"/>
    <col min="4" max="4" width="8.75390625" style="0" customWidth="1"/>
    <col min="5" max="5" width="27.75390625" style="0" customWidth="1"/>
  </cols>
  <sheetData>
    <row r="1" spans="1:9" ht="135" customHeight="1">
      <c r="A1" s="38"/>
      <c r="B1" s="38"/>
      <c r="C1" s="38"/>
      <c r="D1" s="38"/>
      <c r="E1" s="38"/>
      <c r="F1" s="1"/>
      <c r="G1" s="1"/>
      <c r="H1" s="1"/>
      <c r="I1" s="1"/>
    </row>
    <row r="2" spans="1:9" ht="20.25">
      <c r="A2" s="62" t="s">
        <v>0</v>
      </c>
      <c r="B2" s="62"/>
      <c r="C2" s="62"/>
      <c r="D2" s="62"/>
      <c r="E2" s="62"/>
      <c r="F2" s="4"/>
      <c r="G2" s="4"/>
      <c r="H2" s="4"/>
      <c r="I2" s="4"/>
    </row>
    <row r="3" spans="1:9" ht="16.5" customHeight="1">
      <c r="A3" s="57" t="s">
        <v>1</v>
      </c>
      <c r="B3" s="57"/>
      <c r="C3" s="57"/>
      <c r="D3" s="57"/>
      <c r="E3" s="57"/>
      <c r="F3" s="5"/>
      <c r="G3" s="5"/>
      <c r="H3" s="5"/>
      <c r="I3" s="5"/>
    </row>
    <row r="4" spans="1:9" ht="15.75">
      <c r="A4" s="57" t="s">
        <v>2</v>
      </c>
      <c r="B4" s="57"/>
      <c r="C4" s="57"/>
      <c r="D4" s="57"/>
      <c r="E4" s="57"/>
      <c r="F4" s="5"/>
      <c r="G4" s="5"/>
      <c r="H4" s="5"/>
      <c r="I4" s="5"/>
    </row>
    <row r="5" spans="1:9" ht="14.25" customHeight="1">
      <c r="A5" s="57" t="s">
        <v>3</v>
      </c>
      <c r="B5" s="57"/>
      <c r="C5" s="57"/>
      <c r="D5" s="57"/>
      <c r="E5" s="57"/>
      <c r="F5" s="5"/>
      <c r="G5" s="5"/>
      <c r="H5" s="5"/>
      <c r="I5" s="5"/>
    </row>
    <row r="6" spans="1:9" ht="30" customHeight="1">
      <c r="A6" s="60" t="s">
        <v>4</v>
      </c>
      <c r="B6" s="60"/>
      <c r="C6" s="61" t="s">
        <v>5</v>
      </c>
      <c r="D6" s="61"/>
      <c r="E6" s="61"/>
      <c r="F6" s="3"/>
      <c r="G6" s="3"/>
      <c r="H6" s="3"/>
      <c r="I6" s="3"/>
    </row>
    <row r="7" spans="1:9" ht="24" customHeight="1">
      <c r="A7" s="62" t="s">
        <v>26</v>
      </c>
      <c r="B7" s="62"/>
      <c r="C7" s="62"/>
      <c r="D7" s="62"/>
      <c r="E7" s="62"/>
      <c r="F7" s="4"/>
      <c r="G7" s="4"/>
      <c r="H7" s="4"/>
      <c r="I7" s="4"/>
    </row>
    <row r="8" spans="1:5" ht="19.5" customHeight="1" thickBot="1">
      <c r="A8" s="20" t="s">
        <v>11</v>
      </c>
      <c r="B8" s="6"/>
      <c r="C8" s="7"/>
      <c r="D8" s="6"/>
      <c r="E8" s="20" t="s">
        <v>11</v>
      </c>
    </row>
    <row r="9" spans="1:5" ht="19.5" customHeight="1" thickBot="1">
      <c r="A9" s="63" t="str">
        <f>Заявки!B32</f>
        <v>Журналисты</v>
      </c>
      <c r="B9" s="64"/>
      <c r="C9" s="8"/>
      <c r="D9" s="63" t="str">
        <f>Заявки!B4</f>
        <v>Чиновники</v>
      </c>
      <c r="E9" s="64"/>
    </row>
    <row r="10" spans="1:5" ht="13.5" thickBot="1">
      <c r="A10" s="6"/>
      <c r="B10" s="6"/>
      <c r="C10" s="6"/>
      <c r="D10" s="6"/>
      <c r="E10" s="9"/>
    </row>
    <row r="11" spans="1:5" ht="12.75">
      <c r="A11" s="65" t="s">
        <v>7</v>
      </c>
      <c r="B11" s="65" t="s">
        <v>8</v>
      </c>
      <c r="C11" s="11" t="s">
        <v>9</v>
      </c>
      <c r="D11" s="65" t="s">
        <v>8</v>
      </c>
      <c r="E11" s="65" t="s">
        <v>7</v>
      </c>
    </row>
    <row r="12" spans="1:5" ht="13.5" thickBot="1">
      <c r="A12" s="66"/>
      <c r="B12" s="66"/>
      <c r="C12" s="12" t="s">
        <v>10</v>
      </c>
      <c r="D12" s="66"/>
      <c r="E12" s="66"/>
    </row>
    <row r="13" spans="1:5" ht="19.5" customHeight="1" thickBot="1" thickTop="1">
      <c r="A13" s="24" t="str">
        <f>Заявки!B34</f>
        <v>Селин В. В.</v>
      </c>
      <c r="B13" s="13">
        <v>1</v>
      </c>
      <c r="C13" s="10">
        <v>1</v>
      </c>
      <c r="D13" s="13">
        <f aca="true" t="shared" si="0" ref="D13:D22">IF(B13="-","-",1-B13)</f>
        <v>0</v>
      </c>
      <c r="E13" s="25" t="str">
        <f>Заявки!B6</f>
        <v>Володев А. А.</v>
      </c>
    </row>
    <row r="14" spans="1:5" ht="19.5" customHeight="1" thickBot="1">
      <c r="A14" s="24" t="str">
        <f>Заявки!B35</f>
        <v>Колесников А. Ф.</v>
      </c>
      <c r="B14" s="13">
        <v>0</v>
      </c>
      <c r="C14" s="10">
        <v>2</v>
      </c>
      <c r="D14" s="13">
        <f t="shared" si="0"/>
        <v>1</v>
      </c>
      <c r="E14" s="25" t="str">
        <f>Заявки!B7</f>
        <v>Михеев Ю. И.</v>
      </c>
    </row>
    <row r="15" spans="1:5" ht="19.5" customHeight="1" thickBot="1">
      <c r="A15" s="24" t="str">
        <f>Заявки!B36</f>
        <v>Яицкий В. А.</v>
      </c>
      <c r="B15" s="13">
        <v>1</v>
      </c>
      <c r="C15" s="10">
        <v>3</v>
      </c>
      <c r="D15" s="13">
        <f t="shared" si="0"/>
        <v>0</v>
      </c>
      <c r="E15" s="25" t="str">
        <f>Заявки!B8</f>
        <v>Никитин В. Н.</v>
      </c>
    </row>
    <row r="16" spans="1:5" ht="19.5" customHeight="1" thickBot="1">
      <c r="A16" s="24" t="str">
        <f>Заявки!B37</f>
        <v>Громов О. Н.</v>
      </c>
      <c r="B16" s="13">
        <v>1</v>
      </c>
      <c r="C16" s="10">
        <v>4</v>
      </c>
      <c r="D16" s="13">
        <f t="shared" si="0"/>
        <v>0</v>
      </c>
      <c r="E16" s="25" t="str">
        <f>Заявки!B9</f>
        <v>Безлук С. Г.</v>
      </c>
    </row>
    <row r="17" spans="1:5" ht="19.5" customHeight="1" thickBot="1">
      <c r="A17" s="24" t="str">
        <f>Заявки!B38</f>
        <v>Чуль В. Е.</v>
      </c>
      <c r="B17" s="13">
        <v>0</v>
      </c>
      <c r="C17" s="10">
        <v>5</v>
      </c>
      <c r="D17" s="13">
        <f t="shared" si="0"/>
        <v>1</v>
      </c>
      <c r="E17" s="25" t="str">
        <f>Заявки!B10</f>
        <v>Обухов О. В.</v>
      </c>
    </row>
    <row r="18" spans="1:5" ht="19.5" customHeight="1" thickBot="1">
      <c r="A18" s="24" t="str">
        <f>Заявки!B39</f>
        <v>Шабанов Е. А.</v>
      </c>
      <c r="B18" s="13">
        <v>0</v>
      </c>
      <c r="C18" s="10">
        <v>6</v>
      </c>
      <c r="D18" s="13">
        <f t="shared" si="0"/>
        <v>1</v>
      </c>
      <c r="E18" s="25" t="str">
        <f>Заявки!B11</f>
        <v>Максимов В. Е.</v>
      </c>
    </row>
    <row r="19" spans="1:5" ht="19.5" customHeight="1" thickBot="1">
      <c r="A19" s="24" t="str">
        <f>Заявки!B40</f>
        <v>Суриков В. В.</v>
      </c>
      <c r="B19" s="13">
        <v>0.5</v>
      </c>
      <c r="C19" s="10">
        <v>7</v>
      </c>
      <c r="D19" s="13">
        <f t="shared" si="0"/>
        <v>0.5</v>
      </c>
      <c r="E19" s="25" t="str">
        <f>Заявки!B12</f>
        <v>Беркович Б. В.</v>
      </c>
    </row>
    <row r="20" spans="1:5" ht="19.5" customHeight="1" thickBot="1">
      <c r="A20" s="24" t="str">
        <f>Заявки!B41</f>
        <v>Санников И. Н.</v>
      </c>
      <c r="B20" s="13">
        <v>0</v>
      </c>
      <c r="C20" s="10">
        <v>8</v>
      </c>
      <c r="D20" s="13">
        <f t="shared" si="0"/>
        <v>1</v>
      </c>
      <c r="E20" s="25" t="str">
        <f>Заявки!B13</f>
        <v>Савостьянов И. Р.</v>
      </c>
    </row>
    <row r="21" spans="1:5" ht="19.5" customHeight="1" thickBot="1">
      <c r="A21" s="24" t="str">
        <f>Заявки!B42</f>
        <v>Ефименко С. Е.</v>
      </c>
      <c r="B21" s="13">
        <v>1</v>
      </c>
      <c r="C21" s="10">
        <v>9</v>
      </c>
      <c r="D21" s="13">
        <f t="shared" si="0"/>
        <v>0</v>
      </c>
      <c r="E21" s="25" t="str">
        <f>Заявки!B14</f>
        <v>Дорошенко И. А.</v>
      </c>
    </row>
    <row r="22" spans="1:5" ht="19.5" customHeight="1" thickBot="1">
      <c r="A22" s="24" t="str">
        <f>Заявки!B43</f>
        <v>Некрашевич Р. Д.</v>
      </c>
      <c r="B22" s="13">
        <v>0</v>
      </c>
      <c r="C22" s="10">
        <v>10</v>
      </c>
      <c r="D22" s="13">
        <f t="shared" si="0"/>
        <v>1</v>
      </c>
      <c r="E22" s="25" t="str">
        <f>Заявки!B15</f>
        <v>Брицко С. Г.</v>
      </c>
    </row>
    <row r="23" spans="1:5" ht="34.5" customHeight="1">
      <c r="A23" s="59" t="str">
        <f>"Общий счёт________"&amp;TEXT(MAX(SUM(B13:B22),SUM(D13:D22)),"0,0")&amp;" : "&amp;TEXT(MIN(SUM(B13:B22),SUM(D13:D22)),"0,0")</f>
        <v>Общий счёт________5,5 : 4,5</v>
      </c>
      <c r="B23" s="59"/>
      <c r="C23" s="59" t="str">
        <f>IF(SUM(B13:B22)=SUM(D13:D22),"","в пользу команды____"&amp;IF(SUM(B13:B22)&gt;SUM(D13:D22),A9,D9))</f>
        <v>в пользу команды____Чиновники</v>
      </c>
      <c r="D23" s="59"/>
      <c r="E23" s="59"/>
    </row>
    <row r="24" spans="1:5" ht="45.75" customHeight="1">
      <c r="A24" s="58" t="s">
        <v>13</v>
      </c>
      <c r="B24" s="58"/>
      <c r="C24" s="58"/>
      <c r="D24" s="58" t="s">
        <v>14</v>
      </c>
      <c r="E24" s="58"/>
    </row>
    <row r="25" spans="1:5" ht="48.75" customHeight="1">
      <c r="A25" s="57" t="s">
        <v>12</v>
      </c>
      <c r="B25" s="57"/>
      <c r="C25" s="57"/>
      <c r="D25" s="57"/>
      <c r="E25" s="57"/>
    </row>
    <row r="26" ht="15">
      <c r="A26" s="2"/>
    </row>
    <row r="27" ht="12.75">
      <c r="A27" s="15"/>
    </row>
    <row r="30" ht="12.75">
      <c r="A30" s="15"/>
    </row>
    <row r="35" spans="2:4" ht="12.75">
      <c r="B35" s="14"/>
      <c r="D35" s="14"/>
    </row>
  </sheetData>
  <mergeCells count="19">
    <mergeCell ref="A7:E7"/>
    <mergeCell ref="A9:B9"/>
    <mergeCell ref="D9:E9"/>
    <mergeCell ref="A11:A12"/>
    <mergeCell ref="B11:B12"/>
    <mergeCell ref="D11:D12"/>
    <mergeCell ref="E11:E12"/>
    <mergeCell ref="A6:B6"/>
    <mergeCell ref="A1:E1"/>
    <mergeCell ref="C6:E6"/>
    <mergeCell ref="A2:E2"/>
    <mergeCell ref="A3:E3"/>
    <mergeCell ref="A4:E4"/>
    <mergeCell ref="A5:E5"/>
    <mergeCell ref="A25:E25"/>
    <mergeCell ref="D24:E24"/>
    <mergeCell ref="A24:C24"/>
    <mergeCell ref="C23:E23"/>
    <mergeCell ref="A23:B23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I35"/>
  <sheetViews>
    <sheetView workbookViewId="0" topLeftCell="A2">
      <selection activeCell="B16" sqref="B16"/>
    </sheetView>
  </sheetViews>
  <sheetFormatPr defaultColWidth="9.00390625" defaultRowHeight="12.75"/>
  <cols>
    <col min="1" max="1" width="27.75390625" style="0" customWidth="1"/>
    <col min="2" max="2" width="8.75390625" style="0" customWidth="1"/>
    <col min="3" max="3" width="10.75390625" style="0" customWidth="1"/>
    <col min="4" max="4" width="8.75390625" style="0" customWidth="1"/>
    <col min="5" max="5" width="27.75390625" style="0" customWidth="1"/>
  </cols>
  <sheetData>
    <row r="1" spans="1:9" ht="135" customHeight="1">
      <c r="A1" s="38"/>
      <c r="B1" s="38"/>
      <c r="C1" s="38"/>
      <c r="D1" s="38"/>
      <c r="E1" s="38"/>
      <c r="F1" s="1"/>
      <c r="G1" s="1"/>
      <c r="H1" s="1"/>
      <c r="I1" s="1"/>
    </row>
    <row r="2" spans="1:9" ht="20.25">
      <c r="A2" s="62" t="s">
        <v>0</v>
      </c>
      <c r="B2" s="62"/>
      <c r="C2" s="62"/>
      <c r="D2" s="62"/>
      <c r="E2" s="62"/>
      <c r="F2" s="4"/>
      <c r="G2" s="4"/>
      <c r="H2" s="4"/>
      <c r="I2" s="4"/>
    </row>
    <row r="3" spans="1:9" ht="16.5" customHeight="1">
      <c r="A3" s="57" t="s">
        <v>1</v>
      </c>
      <c r="B3" s="57"/>
      <c r="C3" s="57"/>
      <c r="D3" s="57"/>
      <c r="E3" s="57"/>
      <c r="F3" s="5"/>
      <c r="G3" s="5"/>
      <c r="H3" s="5"/>
      <c r="I3" s="5"/>
    </row>
    <row r="4" spans="1:9" ht="15.75">
      <c r="A4" s="57" t="s">
        <v>2</v>
      </c>
      <c r="B4" s="57"/>
      <c r="C4" s="57"/>
      <c r="D4" s="57"/>
      <c r="E4" s="57"/>
      <c r="F4" s="5"/>
      <c r="G4" s="5"/>
      <c r="H4" s="5"/>
      <c r="I4" s="5"/>
    </row>
    <row r="5" spans="1:9" ht="14.25" customHeight="1">
      <c r="A5" s="57" t="s">
        <v>3</v>
      </c>
      <c r="B5" s="57"/>
      <c r="C5" s="57"/>
      <c r="D5" s="57"/>
      <c r="E5" s="57"/>
      <c r="F5" s="5"/>
      <c r="G5" s="5"/>
      <c r="H5" s="5"/>
      <c r="I5" s="5"/>
    </row>
    <row r="6" spans="1:9" ht="30" customHeight="1">
      <c r="A6" s="60" t="s">
        <v>4</v>
      </c>
      <c r="B6" s="60"/>
      <c r="C6" s="61" t="s">
        <v>5</v>
      </c>
      <c r="D6" s="61"/>
      <c r="E6" s="61"/>
      <c r="F6" s="3"/>
      <c r="G6" s="3"/>
      <c r="H6" s="3"/>
      <c r="I6" s="3"/>
    </row>
    <row r="7" spans="1:9" ht="24" customHeight="1">
      <c r="A7" s="62" t="s">
        <v>26</v>
      </c>
      <c r="B7" s="62"/>
      <c r="C7" s="62"/>
      <c r="D7" s="62"/>
      <c r="E7" s="62"/>
      <c r="F7" s="4"/>
      <c r="G7" s="4"/>
      <c r="H7" s="4"/>
      <c r="I7" s="4"/>
    </row>
    <row r="8" spans="1:5" ht="19.5" customHeight="1" thickBot="1">
      <c r="A8" s="20" t="s">
        <v>11</v>
      </c>
      <c r="B8" s="6"/>
      <c r="C8" s="7"/>
      <c r="D8" s="6"/>
      <c r="E8" s="20" t="s">
        <v>11</v>
      </c>
    </row>
    <row r="9" spans="1:5" ht="19.5" customHeight="1" thickBot="1">
      <c r="A9" s="63" t="str">
        <f>Заявки!B18</f>
        <v>Ученая голова</v>
      </c>
      <c r="B9" s="64"/>
      <c r="C9" s="8"/>
      <c r="D9" s="63" t="str">
        <f>Заявки!B46</f>
        <v>Предприниматели</v>
      </c>
      <c r="E9" s="64"/>
    </row>
    <row r="10" spans="1:5" ht="13.5" thickBot="1">
      <c r="A10" s="6"/>
      <c r="B10" s="6"/>
      <c r="C10" s="6"/>
      <c r="D10" s="6"/>
      <c r="E10" s="9"/>
    </row>
    <row r="11" spans="1:5" ht="12.75">
      <c r="A11" s="65" t="s">
        <v>7</v>
      </c>
      <c r="B11" s="65" t="s">
        <v>8</v>
      </c>
      <c r="C11" s="11" t="s">
        <v>9</v>
      </c>
      <c r="D11" s="65" t="s">
        <v>8</v>
      </c>
      <c r="E11" s="65" t="s">
        <v>7</v>
      </c>
    </row>
    <row r="12" spans="1:5" ht="13.5" thickBot="1">
      <c r="A12" s="66"/>
      <c r="B12" s="66"/>
      <c r="C12" s="12" t="s">
        <v>10</v>
      </c>
      <c r="D12" s="66"/>
      <c r="E12" s="66"/>
    </row>
    <row r="13" spans="1:5" ht="19.5" customHeight="1" thickBot="1" thickTop="1">
      <c r="A13" s="24" t="str">
        <f>Заявки!B20</f>
        <v>Слижевский А. К.</v>
      </c>
      <c r="B13" s="13">
        <v>1</v>
      </c>
      <c r="C13" s="10">
        <v>1</v>
      </c>
      <c r="D13" s="13">
        <f aca="true" t="shared" si="0" ref="D13:D22">IF(B13="-","-",1-B13)</f>
        <v>0</v>
      </c>
      <c r="E13" s="25" t="str">
        <f>Заявки!B48</f>
        <v>Сандер О. А.</v>
      </c>
    </row>
    <row r="14" spans="1:5" ht="19.5" customHeight="1" thickBot="1">
      <c r="A14" s="24" t="str">
        <f>Заявки!B21</f>
        <v>Богачков И. В.</v>
      </c>
      <c r="B14" s="13">
        <v>1</v>
      </c>
      <c r="C14" s="10">
        <v>2</v>
      </c>
      <c r="D14" s="13">
        <f t="shared" si="0"/>
        <v>0</v>
      </c>
      <c r="E14" s="25" t="str">
        <f>Заявки!B49</f>
        <v>Новиков В. П.</v>
      </c>
    </row>
    <row r="15" spans="1:5" ht="19.5" customHeight="1" thickBot="1">
      <c r="A15" s="24" t="str">
        <f>Заявки!B22</f>
        <v>Смирнов Ю. Н.</v>
      </c>
      <c r="B15" s="13">
        <v>1</v>
      </c>
      <c r="C15" s="10">
        <v>3</v>
      </c>
      <c r="D15" s="13">
        <f t="shared" si="0"/>
        <v>0</v>
      </c>
      <c r="E15" s="25" t="str">
        <f>Заявки!B50</f>
        <v>Гальт В. А.</v>
      </c>
    </row>
    <row r="16" spans="1:5" ht="19.5" customHeight="1" thickBot="1">
      <c r="A16" s="24" t="str">
        <f>Заявки!B23</f>
        <v>Неворотов Б. К.</v>
      </c>
      <c r="B16" s="13">
        <v>1</v>
      </c>
      <c r="C16" s="10">
        <v>4</v>
      </c>
      <c r="D16" s="13">
        <f t="shared" si="0"/>
        <v>0</v>
      </c>
      <c r="E16" s="25" t="str">
        <f>Заявки!B51</f>
        <v>Шаров Ф. А.</v>
      </c>
    </row>
    <row r="17" spans="1:5" ht="19.5" customHeight="1" thickBot="1">
      <c r="A17" s="24" t="str">
        <f>Заявки!B24</f>
        <v>Морарь П. В.</v>
      </c>
      <c r="B17" s="13">
        <v>0</v>
      </c>
      <c r="C17" s="10">
        <v>5</v>
      </c>
      <c r="D17" s="13">
        <f t="shared" si="0"/>
        <v>1</v>
      </c>
      <c r="E17" s="25" t="str">
        <f>Заявки!B52</f>
        <v>Цыганов М. В.</v>
      </c>
    </row>
    <row r="18" spans="1:5" ht="19.5" customHeight="1" thickBot="1">
      <c r="A18" s="24" t="str">
        <f>Заявки!B25</f>
        <v>Шульга Р. Б.</v>
      </c>
      <c r="B18" s="13">
        <v>0</v>
      </c>
      <c r="C18" s="10">
        <v>6</v>
      </c>
      <c r="D18" s="13">
        <f t="shared" si="0"/>
        <v>1</v>
      </c>
      <c r="E18" s="25" t="str">
        <f>Заявки!B53</f>
        <v>Хегай В. В.</v>
      </c>
    </row>
    <row r="19" spans="1:5" ht="19.5" customHeight="1" thickBot="1">
      <c r="A19" s="24" t="str">
        <f>Заявки!B26</f>
        <v>Грюнер Д. А.</v>
      </c>
      <c r="B19" s="13">
        <v>0</v>
      </c>
      <c r="C19" s="10">
        <v>7</v>
      </c>
      <c r="D19" s="13">
        <f t="shared" si="0"/>
        <v>1</v>
      </c>
      <c r="E19" s="25" t="str">
        <f>Заявки!B54</f>
        <v>Добронравова И. Ф.</v>
      </c>
    </row>
    <row r="20" spans="1:5" ht="19.5" customHeight="1" thickBot="1">
      <c r="A20" s="24" t="str">
        <f>Заявки!B27</f>
        <v>Тодер Д. Г.</v>
      </c>
      <c r="B20" s="13">
        <v>1</v>
      </c>
      <c r="C20" s="10">
        <v>8</v>
      </c>
      <c r="D20" s="13">
        <f t="shared" si="0"/>
        <v>0</v>
      </c>
      <c r="E20" s="25" t="str">
        <f>Заявки!B55</f>
        <v>Тарасов А.</v>
      </c>
    </row>
    <row r="21" spans="1:5" ht="19.5" customHeight="1" thickBot="1">
      <c r="A21" s="24" t="str">
        <f>Заявки!B28</f>
        <v>Тодер А. Г.</v>
      </c>
      <c r="B21" s="13">
        <v>1</v>
      </c>
      <c r="C21" s="10">
        <v>9</v>
      </c>
      <c r="D21" s="13">
        <f t="shared" si="0"/>
        <v>0</v>
      </c>
      <c r="E21" s="25" t="str">
        <f>Заявки!B56</f>
        <v>Эприков И.</v>
      </c>
    </row>
    <row r="22" spans="1:5" ht="19.5" customHeight="1" thickBot="1">
      <c r="A22" s="24" t="str">
        <f>Заявки!B29</f>
        <v>Богачкова А. И.</v>
      </c>
      <c r="B22" s="13">
        <v>1</v>
      </c>
      <c r="C22" s="10">
        <v>10</v>
      </c>
      <c r="D22" s="13">
        <f t="shared" si="0"/>
        <v>0</v>
      </c>
      <c r="E22" s="25" t="str">
        <f>Заявки!B57</f>
        <v>Добронравов Б.</v>
      </c>
    </row>
    <row r="23" spans="1:5" ht="34.5" customHeight="1">
      <c r="A23" s="59" t="str">
        <f>"Общий счёт________"&amp;TEXT(MAX(SUM(B13:B22),SUM(D13:D22)),"0,0")&amp;" : "&amp;TEXT(MIN(SUM(B13:B22),SUM(D13:D22)),"0,0")</f>
        <v>Общий счёт________7,0 : 3,0</v>
      </c>
      <c r="B23" s="59"/>
      <c r="C23" s="59" t="str">
        <f>IF(SUM(B13:B22)=SUM(D13:D22),"","в пользу команды____"&amp;IF(SUM(B13:B22)&gt;SUM(D13:D22),A9,D9))</f>
        <v>в пользу команды____Ученая голова</v>
      </c>
      <c r="D23" s="59"/>
      <c r="E23" s="59"/>
    </row>
    <row r="24" spans="1:5" ht="45.75" customHeight="1">
      <c r="A24" s="58" t="s">
        <v>13</v>
      </c>
      <c r="B24" s="58"/>
      <c r="C24" s="58"/>
      <c r="D24" s="58" t="s">
        <v>14</v>
      </c>
      <c r="E24" s="58"/>
    </row>
    <row r="25" spans="1:5" ht="48.75" customHeight="1">
      <c r="A25" s="57" t="s">
        <v>12</v>
      </c>
      <c r="B25" s="57"/>
      <c r="C25" s="57"/>
      <c r="D25" s="57"/>
      <c r="E25" s="57"/>
    </row>
    <row r="26" ht="15">
      <c r="A26" s="2"/>
    </row>
    <row r="27" ht="12.75">
      <c r="A27" s="15"/>
    </row>
    <row r="30" ht="12.75">
      <c r="A30" s="15"/>
    </row>
    <row r="35" spans="2:4" ht="12.75">
      <c r="B35" s="14"/>
      <c r="D35" s="14"/>
    </row>
  </sheetData>
  <mergeCells count="19">
    <mergeCell ref="A7:E7"/>
    <mergeCell ref="A9:B9"/>
    <mergeCell ref="D9:E9"/>
    <mergeCell ref="A11:A12"/>
    <mergeCell ref="B11:B12"/>
    <mergeCell ref="D11:D12"/>
    <mergeCell ref="E11:E12"/>
    <mergeCell ref="A6:B6"/>
    <mergeCell ref="A1:E1"/>
    <mergeCell ref="C6:E6"/>
    <mergeCell ref="A2:E2"/>
    <mergeCell ref="A3:E3"/>
    <mergeCell ref="A4:E4"/>
    <mergeCell ref="A5:E5"/>
    <mergeCell ref="A25:E25"/>
    <mergeCell ref="D24:E24"/>
    <mergeCell ref="A24:C24"/>
    <mergeCell ref="C23:E23"/>
    <mergeCell ref="A23:B23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/>
  <dimension ref="A1:K57"/>
  <sheetViews>
    <sheetView zoomScale="85" zoomScaleNormal="85" workbookViewId="0" topLeftCell="A1">
      <selection activeCell="B7" sqref="B7"/>
    </sheetView>
  </sheetViews>
  <sheetFormatPr defaultColWidth="9.00390625" defaultRowHeight="12.75"/>
  <cols>
    <col min="1" max="1" width="4.875" style="0" customWidth="1"/>
    <col min="2" max="2" width="16.875" style="0" customWidth="1"/>
    <col min="3" max="3" width="19.25390625" style="0" customWidth="1"/>
    <col min="9" max="9" width="21.75390625" style="0" customWidth="1"/>
    <col min="10" max="10" width="13.625" style="0" customWidth="1"/>
  </cols>
  <sheetData>
    <row r="1" spans="1:3" ht="12.75">
      <c r="A1" s="67" t="s">
        <v>16</v>
      </c>
      <c r="B1" s="67"/>
      <c r="C1" s="67"/>
    </row>
    <row r="3" spans="1:10" ht="12.75">
      <c r="A3" s="16" t="s">
        <v>9</v>
      </c>
      <c r="B3" s="16" t="s">
        <v>11</v>
      </c>
      <c r="C3" s="16" t="s">
        <v>17</v>
      </c>
      <c r="J3" s="26"/>
    </row>
    <row r="4" spans="1:3" ht="12.75">
      <c r="A4" s="16">
        <v>1</v>
      </c>
      <c r="B4" t="s">
        <v>57</v>
      </c>
      <c r="C4" t="s">
        <v>58</v>
      </c>
    </row>
    <row r="5" spans="2:11" ht="12.75">
      <c r="B5" s="16" t="s">
        <v>18</v>
      </c>
      <c r="I5" s="26"/>
      <c r="J5" s="27"/>
      <c r="K5" s="26"/>
    </row>
    <row r="6" spans="1:11" ht="12.75">
      <c r="A6">
        <v>1</v>
      </c>
      <c r="B6" t="s">
        <v>59</v>
      </c>
      <c r="I6" s="26"/>
      <c r="J6" s="27"/>
      <c r="K6" s="26"/>
    </row>
    <row r="7" spans="1:11" ht="12.75">
      <c r="A7">
        <v>2</v>
      </c>
      <c r="B7" t="s">
        <v>58</v>
      </c>
      <c r="I7" s="26"/>
      <c r="J7" s="27"/>
      <c r="K7" s="26"/>
    </row>
    <row r="8" spans="1:11" ht="12.75">
      <c r="A8">
        <v>3</v>
      </c>
      <c r="B8" t="s">
        <v>68</v>
      </c>
      <c r="I8" s="26"/>
      <c r="J8" s="27"/>
      <c r="K8" s="26"/>
    </row>
    <row r="9" spans="1:11" ht="12.75">
      <c r="A9">
        <v>4</v>
      </c>
      <c r="B9" t="s">
        <v>63</v>
      </c>
      <c r="I9" s="26"/>
      <c r="J9" s="27"/>
      <c r="K9" s="26"/>
    </row>
    <row r="10" spans="1:11" ht="12.75">
      <c r="A10">
        <v>5</v>
      </c>
      <c r="B10" t="s">
        <v>74</v>
      </c>
      <c r="I10" s="26"/>
      <c r="J10" s="27"/>
      <c r="K10" s="26"/>
    </row>
    <row r="11" spans="1:11" ht="12.75">
      <c r="A11">
        <v>6</v>
      </c>
      <c r="B11" t="s">
        <v>64</v>
      </c>
      <c r="I11" s="28"/>
      <c r="J11" s="29"/>
      <c r="K11" s="28"/>
    </row>
    <row r="12" spans="1:11" ht="12.75">
      <c r="A12">
        <v>7</v>
      </c>
      <c r="B12" t="s">
        <v>73</v>
      </c>
      <c r="I12" s="26"/>
      <c r="J12" s="27"/>
      <c r="K12" s="26"/>
    </row>
    <row r="13" spans="1:11" ht="12.75">
      <c r="A13">
        <v>8</v>
      </c>
      <c r="B13" t="s">
        <v>66</v>
      </c>
      <c r="I13" s="26"/>
      <c r="J13" s="27"/>
      <c r="K13" s="26"/>
    </row>
    <row r="14" spans="1:11" ht="12.75">
      <c r="A14">
        <v>9</v>
      </c>
      <c r="B14" t="s">
        <v>67</v>
      </c>
      <c r="I14" s="26"/>
      <c r="J14" s="27"/>
      <c r="K14" s="26"/>
    </row>
    <row r="15" spans="1:2" ht="12.75">
      <c r="A15">
        <v>10</v>
      </c>
      <c r="B15" t="s">
        <v>62</v>
      </c>
    </row>
    <row r="17" spans="1:9" ht="12.75">
      <c r="A17" s="16" t="s">
        <v>9</v>
      </c>
      <c r="B17" s="16" t="s">
        <v>11</v>
      </c>
      <c r="C17" s="16" t="s">
        <v>17</v>
      </c>
      <c r="I17" s="28"/>
    </row>
    <row r="18" spans="1:3" ht="12.75">
      <c r="A18" s="16">
        <v>2</v>
      </c>
      <c r="B18" t="s">
        <v>37</v>
      </c>
      <c r="C18" s="26" t="s">
        <v>27</v>
      </c>
    </row>
    <row r="19" ht="12.75">
      <c r="B19" s="16" t="s">
        <v>18</v>
      </c>
    </row>
    <row r="20" spans="1:2" ht="12.75">
      <c r="A20">
        <v>1</v>
      </c>
      <c r="B20" s="26" t="s">
        <v>27</v>
      </c>
    </row>
    <row r="21" spans="1:2" ht="12.75">
      <c r="A21">
        <v>2</v>
      </c>
      <c r="B21" s="26" t="s">
        <v>28</v>
      </c>
    </row>
    <row r="22" spans="1:2" ht="12.75">
      <c r="A22">
        <v>3</v>
      </c>
      <c r="B22" s="26" t="s">
        <v>29</v>
      </c>
    </row>
    <row r="23" spans="1:2" ht="12.75">
      <c r="A23">
        <v>4</v>
      </c>
      <c r="B23" s="26" t="s">
        <v>30</v>
      </c>
    </row>
    <row r="24" spans="1:2" ht="12.75">
      <c r="A24">
        <v>5</v>
      </c>
      <c r="B24" s="26" t="s">
        <v>31</v>
      </c>
    </row>
    <row r="25" spans="1:2" ht="12.75">
      <c r="A25">
        <v>6</v>
      </c>
      <c r="B25" s="26" t="s">
        <v>32</v>
      </c>
    </row>
    <row r="26" spans="1:2" ht="12.75">
      <c r="A26">
        <v>7</v>
      </c>
      <c r="B26" s="28" t="s">
        <v>33</v>
      </c>
    </row>
    <row r="27" spans="1:2" ht="12.75">
      <c r="A27">
        <v>8</v>
      </c>
      <c r="B27" s="26" t="s">
        <v>34</v>
      </c>
    </row>
    <row r="28" spans="1:2" ht="12.75">
      <c r="A28">
        <v>9</v>
      </c>
      <c r="B28" s="26" t="s">
        <v>35</v>
      </c>
    </row>
    <row r="29" spans="1:2" ht="12.75">
      <c r="A29">
        <v>10</v>
      </c>
      <c r="B29" s="26" t="s">
        <v>36</v>
      </c>
    </row>
    <row r="31" spans="1:3" ht="12.75">
      <c r="A31" s="16" t="s">
        <v>9</v>
      </c>
      <c r="B31" s="16" t="s">
        <v>11</v>
      </c>
      <c r="C31" s="16" t="s">
        <v>17</v>
      </c>
    </row>
    <row r="32" spans="1:3" ht="12.75">
      <c r="A32" s="16">
        <v>3</v>
      </c>
      <c r="B32" t="s">
        <v>48</v>
      </c>
      <c r="C32" t="s">
        <v>49</v>
      </c>
    </row>
    <row r="33" ht="12.75">
      <c r="B33" s="16" t="s">
        <v>18</v>
      </c>
    </row>
    <row r="34" spans="1:6" ht="12.75">
      <c r="A34">
        <v>1</v>
      </c>
      <c r="B34" t="s">
        <v>50</v>
      </c>
      <c r="F34" s="14"/>
    </row>
    <row r="35" spans="1:2" ht="12.75">
      <c r="A35">
        <v>2</v>
      </c>
      <c r="B35" t="s">
        <v>51</v>
      </c>
    </row>
    <row r="36" spans="1:2" ht="12.75">
      <c r="A36">
        <v>3</v>
      </c>
      <c r="B36" t="s">
        <v>52</v>
      </c>
    </row>
    <row r="37" spans="1:2" ht="12.75">
      <c r="A37">
        <v>4</v>
      </c>
      <c r="B37" t="s">
        <v>49</v>
      </c>
    </row>
    <row r="38" spans="1:2" ht="12.75">
      <c r="A38">
        <v>5</v>
      </c>
      <c r="B38" t="s">
        <v>60</v>
      </c>
    </row>
    <row r="39" spans="1:2" ht="12.75">
      <c r="A39">
        <v>6</v>
      </c>
      <c r="B39" t="s">
        <v>53</v>
      </c>
    </row>
    <row r="40" spans="1:2" ht="12.75">
      <c r="A40">
        <v>7</v>
      </c>
      <c r="B40" t="s">
        <v>54</v>
      </c>
    </row>
    <row r="41" spans="1:2" ht="12.75">
      <c r="A41">
        <v>8</v>
      </c>
      <c r="B41" t="s">
        <v>55</v>
      </c>
    </row>
    <row r="42" spans="1:2" ht="12.75">
      <c r="A42">
        <v>9</v>
      </c>
      <c r="B42" t="s">
        <v>56</v>
      </c>
    </row>
    <row r="43" spans="1:2" ht="12.75">
      <c r="A43">
        <v>10</v>
      </c>
      <c r="B43" t="s">
        <v>61</v>
      </c>
    </row>
    <row r="45" spans="1:3" ht="12.75">
      <c r="A45" s="16" t="s">
        <v>9</v>
      </c>
      <c r="B45" s="16" t="s">
        <v>11</v>
      </c>
      <c r="C45" s="16" t="s">
        <v>17</v>
      </c>
    </row>
    <row r="46" spans="1:3" ht="12.75">
      <c r="A46" s="16">
        <v>4</v>
      </c>
      <c r="B46" s="28" t="s">
        <v>38</v>
      </c>
      <c r="C46" t="s">
        <v>39</v>
      </c>
    </row>
    <row r="47" ht="12.75">
      <c r="B47" s="16" t="s">
        <v>18</v>
      </c>
    </row>
    <row r="48" spans="1:2" ht="12.75">
      <c r="A48">
        <v>1</v>
      </c>
      <c r="B48" t="s">
        <v>40</v>
      </c>
    </row>
    <row r="49" spans="1:2" ht="12.75">
      <c r="A49">
        <v>2</v>
      </c>
      <c r="B49" t="s">
        <v>41</v>
      </c>
    </row>
    <row r="50" spans="1:2" ht="12.75">
      <c r="A50">
        <v>3</v>
      </c>
      <c r="B50" t="s">
        <v>42</v>
      </c>
    </row>
    <row r="51" spans="1:2" ht="12.75">
      <c r="A51">
        <v>4</v>
      </c>
      <c r="B51" t="s">
        <v>43</v>
      </c>
    </row>
    <row r="52" spans="1:2" ht="12.75">
      <c r="A52">
        <v>5</v>
      </c>
      <c r="B52" t="s">
        <v>39</v>
      </c>
    </row>
    <row r="53" spans="1:2" ht="12.75">
      <c r="A53">
        <v>6</v>
      </c>
      <c r="B53" t="s">
        <v>65</v>
      </c>
    </row>
    <row r="54" spans="1:2" ht="12.75">
      <c r="A54">
        <v>7</v>
      </c>
      <c r="B54" t="s">
        <v>44</v>
      </c>
    </row>
    <row r="55" spans="1:2" ht="12.75">
      <c r="A55">
        <v>8</v>
      </c>
      <c r="B55" t="s">
        <v>45</v>
      </c>
    </row>
    <row r="56" spans="1:2" ht="12.75">
      <c r="A56">
        <v>9</v>
      </c>
      <c r="B56" t="s">
        <v>46</v>
      </c>
    </row>
    <row r="57" spans="1:2" ht="12.75">
      <c r="A57">
        <v>10</v>
      </c>
      <c r="B57" t="s">
        <v>47</v>
      </c>
    </row>
  </sheetData>
  <mergeCells count="1">
    <mergeCell ref="A1:C1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*</cp:lastModifiedBy>
  <cp:lastPrinted>2007-01-20T06:47:32Z</cp:lastPrinted>
  <dcterms:created xsi:type="dcterms:W3CDTF">2007-01-18T14:18:24Z</dcterms:created>
  <dcterms:modified xsi:type="dcterms:W3CDTF">2007-01-24T08:21:40Z</dcterms:modified>
  <cp:category/>
  <cp:version/>
  <cp:contentType/>
  <cp:contentStatus/>
</cp:coreProperties>
</file>